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55" windowHeight="7425" activeTab="0"/>
  </bookViews>
  <sheets>
    <sheet name="41-2013" sheetId="1" r:id="rId1"/>
  </sheets>
  <definedNames>
    <definedName name="_xlnm.Print_Area" localSheetId="0">'41-2013'!$A$1:$D$67</definedName>
  </definedNames>
  <calcPr fullCalcOnLoad="1"/>
</workbook>
</file>

<file path=xl/sharedStrings.xml><?xml version="1.0" encoding="utf-8"?>
<sst xmlns="http://schemas.openxmlformats.org/spreadsheetml/2006/main" count="85" uniqueCount="62">
  <si>
    <t>Адрес:</t>
  </si>
  <si>
    <t xml:space="preserve">1. Содержание и ремонт общего имущества многоквартирного дома </t>
  </si>
  <si>
    <t>№
п/п</t>
  </si>
  <si>
    <t>Наименование показателя</t>
  </si>
  <si>
    <t>Сумма, руб.</t>
  </si>
  <si>
    <t>1.</t>
  </si>
  <si>
    <t>Начислено обязательный членский взнос (плата за содержание и ремонт), всего</t>
  </si>
  <si>
    <t>в том числе</t>
  </si>
  <si>
    <t>1.1.</t>
  </si>
  <si>
    <t>собственникам и нанимателям жилых помещений</t>
  </si>
  <si>
    <t>1.2.</t>
  </si>
  <si>
    <t>собственникам и арендаторам нежилых помещений</t>
  </si>
  <si>
    <t>2.</t>
  </si>
  <si>
    <t>Оплачено обязательный членский взнос (плата за содержание и ремонт), всего</t>
  </si>
  <si>
    <t>2.1.</t>
  </si>
  <si>
    <t>2.2.</t>
  </si>
  <si>
    <t>3.</t>
  </si>
  <si>
    <t>Фактические затраты на содержание и ремонт общего имущества</t>
  </si>
  <si>
    <t>3.1.</t>
  </si>
  <si>
    <t>Уборка мест общего пользования</t>
  </si>
  <si>
    <t>3.2.</t>
  </si>
  <si>
    <t>Уборка придомовой территории</t>
  </si>
  <si>
    <t>3.3.</t>
  </si>
  <si>
    <t>Вывоз мусора</t>
  </si>
  <si>
    <t>3.4.</t>
  </si>
  <si>
    <t>Дератизация, дезинсекция</t>
  </si>
  <si>
    <t>3.5.</t>
  </si>
  <si>
    <t>Техническое обслуживание лифтов</t>
  </si>
  <si>
    <t>3.6.</t>
  </si>
  <si>
    <t>Техническое освидетельствование лифтов</t>
  </si>
  <si>
    <t>3.7.</t>
  </si>
  <si>
    <t>Обслуживание пожарной сигнализации</t>
  </si>
  <si>
    <t>3.8.</t>
  </si>
  <si>
    <t>Содержание и ремонт конструктивных элементов жилого дома, внутридомового инженерного оборудования, аварийное обслуживание (заработная плата с налогами, сбор и учет платежей, паспортное обслуживание, материалы, прочие расходы)</t>
  </si>
  <si>
    <t xml:space="preserve">2. Предоставление гражданам коммунальных услуг </t>
  </si>
  <si>
    <t>Начислено гражданам, руб.</t>
  </si>
  <si>
    <t>Фактические расходы, руб.</t>
  </si>
  <si>
    <t>Коммунальные услуги</t>
  </si>
  <si>
    <t>Холодное водоснабжение</t>
  </si>
  <si>
    <t>2.3.</t>
  </si>
  <si>
    <t>Водоотведение</t>
  </si>
  <si>
    <t>2.4.</t>
  </si>
  <si>
    <t>Электроснабжение</t>
  </si>
  <si>
    <t>Оплачено гражданами за коммунальные услуги</t>
  </si>
  <si>
    <t>3. Предоставление гражданам прочих услуг</t>
  </si>
  <si>
    <t>Прочие услуги</t>
  </si>
  <si>
    <t>Домофон</t>
  </si>
  <si>
    <t>Консьерж</t>
  </si>
  <si>
    <t>Оплачено гражданами за прочие услуги</t>
  </si>
  <si>
    <t>4. Капитальный ремонт</t>
  </si>
  <si>
    <t xml:space="preserve">4. </t>
  </si>
  <si>
    <t>Капитальный ремонт</t>
  </si>
  <si>
    <t>4.1.</t>
  </si>
  <si>
    <t>4.2.</t>
  </si>
  <si>
    <t>Оплачено гражданами за кап.ремонт</t>
  </si>
  <si>
    <t>Ухтомская 41</t>
  </si>
  <si>
    <t xml:space="preserve">Теплоснабжение (отопление и горячее водоснабжение) </t>
  </si>
  <si>
    <t>Расходы на 1 кв.м в месяц</t>
  </si>
  <si>
    <t>Остаток по капитальному ремонту на 01.01.2013</t>
  </si>
  <si>
    <t>Отчет по содержанию и ремонту многоквартирного дома и предоставлению коммунальных услуг за 2013г.</t>
  </si>
  <si>
    <t>Остаток по капитальному ремонту на 01.01.2014</t>
  </si>
  <si>
    <t>Задолженность за жилищно-коммунальные услуги на 01.01.2014г.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</si>
</sst>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0.000%"/>
    <numFmt numFmtId="166" formatCode="_-* #,##0.0_р_._-;\-* #,##0.0_р_._-;_-* &quot;-&quot;??_р_._-;_-@_-"/>
  </numFmts>
  <fonts count="31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43" fontId="7" fillId="0" borderId="0" xfId="59" applyFont="1" applyAlignment="1">
      <alignment/>
    </xf>
    <xf numFmtId="43" fontId="8" fillId="0" borderId="0" xfId="59" applyFont="1" applyAlignment="1">
      <alignment/>
    </xf>
    <xf numFmtId="43" fontId="1" fillId="0" borderId="0" xfId="59" applyFont="1" applyBorder="1" applyAlignment="1">
      <alignment horizontal="left" wrapText="1"/>
    </xf>
    <xf numFmtId="43" fontId="0" fillId="0" borderId="0" xfId="59" applyFont="1" applyAlignment="1">
      <alignment/>
    </xf>
    <xf numFmtId="43" fontId="1" fillId="0" borderId="0" xfId="59" applyFont="1" applyBorder="1" applyAlignment="1">
      <alignment horizontal="center" wrapText="1"/>
    </xf>
    <xf numFmtId="43" fontId="2" fillId="0" borderId="0" xfId="59" applyFont="1" applyBorder="1" applyAlignment="1">
      <alignment horizontal="left" wrapText="1"/>
    </xf>
    <xf numFmtId="43" fontId="2" fillId="24" borderId="10" xfId="59" applyFont="1" applyFill="1" applyBorder="1" applyAlignment="1">
      <alignment horizontal="center" wrapText="1"/>
    </xf>
    <xf numFmtId="43" fontId="3" fillId="24" borderId="10" xfId="59" applyFont="1" applyFill="1" applyBorder="1" applyAlignment="1">
      <alignment horizontal="center" wrapText="1"/>
    </xf>
    <xf numFmtId="43" fontId="3" fillId="24" borderId="10" xfId="59" applyFont="1" applyFill="1" applyBorder="1" applyAlignment="1">
      <alignment wrapText="1"/>
    </xf>
    <xf numFmtId="43" fontId="4" fillId="24" borderId="10" xfId="59" applyFont="1" applyFill="1" applyBorder="1" applyAlignment="1">
      <alignment horizontal="right" wrapText="1"/>
    </xf>
    <xf numFmtId="43" fontId="1" fillId="24" borderId="10" xfId="59" applyFont="1" applyFill="1" applyBorder="1" applyAlignment="1">
      <alignment horizontal="center" wrapText="1"/>
    </xf>
    <xf numFmtId="43" fontId="1" fillId="24" borderId="10" xfId="59" applyFont="1" applyFill="1" applyBorder="1" applyAlignment="1">
      <alignment wrapText="1"/>
    </xf>
    <xf numFmtId="43" fontId="1" fillId="24" borderId="10" xfId="59" applyFont="1" applyFill="1" applyBorder="1" applyAlignment="1">
      <alignment horizontal="right" wrapText="1"/>
    </xf>
    <xf numFmtId="43" fontId="2" fillId="24" borderId="10" xfId="59" applyFont="1" applyFill="1" applyBorder="1" applyAlignment="1">
      <alignment wrapText="1"/>
    </xf>
    <xf numFmtId="43" fontId="2" fillId="24" borderId="10" xfId="59" applyFont="1" applyFill="1" applyBorder="1" applyAlignment="1">
      <alignment horizontal="right" wrapText="1"/>
    </xf>
    <xf numFmtId="43" fontId="2" fillId="24" borderId="10" xfId="59" applyFont="1" applyFill="1" applyBorder="1" applyAlignment="1">
      <alignment horizontal="left" wrapText="1"/>
    </xf>
    <xf numFmtId="43" fontId="2" fillId="0" borderId="10" xfId="59" applyFont="1" applyFill="1" applyBorder="1" applyAlignment="1">
      <alignment horizontal="left" wrapText="1"/>
    </xf>
    <xf numFmtId="43" fontId="0" fillId="0" borderId="0" xfId="59" applyFont="1" applyAlignment="1">
      <alignment horizontal="center"/>
    </xf>
    <xf numFmtId="43" fontId="4" fillId="24" borderId="10" xfId="59" applyFont="1" applyFill="1" applyBorder="1" applyAlignment="1">
      <alignment horizontal="center" wrapText="1"/>
    </xf>
    <xf numFmtId="43" fontId="4" fillId="24" borderId="10" xfId="59" applyFont="1" applyFill="1" applyBorder="1" applyAlignment="1">
      <alignment wrapText="1"/>
    </xf>
    <xf numFmtId="0" fontId="0" fillId="0" borderId="0" xfId="0" applyFont="1" applyAlignment="1">
      <alignment/>
    </xf>
    <xf numFmtId="43" fontId="2" fillId="24" borderId="0" xfId="59" applyFont="1" applyFill="1" applyBorder="1" applyAlignment="1">
      <alignment horizontal="center" wrapText="1"/>
    </xf>
    <xf numFmtId="43" fontId="2" fillId="24" borderId="0" xfId="59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3" fontId="0" fillId="0" borderId="0" xfId="59" applyFont="1" applyAlignment="1">
      <alignment/>
    </xf>
    <xf numFmtId="43" fontId="2" fillId="0" borderId="10" xfId="59" applyFont="1" applyFill="1" applyBorder="1" applyAlignment="1">
      <alignment horizontal="right" wrapText="1"/>
    </xf>
    <xf numFmtId="43" fontId="2" fillId="24" borderId="0" xfId="59" applyFont="1" applyFill="1" applyBorder="1" applyAlignment="1">
      <alignment horizontal="right" wrapText="1"/>
    </xf>
    <xf numFmtId="43" fontId="6" fillId="24" borderId="0" xfId="59" applyFont="1" applyFill="1" applyBorder="1" applyAlignment="1">
      <alignment horizontal="right" wrapText="1"/>
    </xf>
    <xf numFmtId="43" fontId="9" fillId="24" borderId="0" xfId="59" applyFont="1" applyFill="1" applyAlignment="1">
      <alignment/>
    </xf>
    <xf numFmtId="43" fontId="5" fillId="24" borderId="10" xfId="59" applyFont="1" applyFill="1" applyBorder="1" applyAlignment="1">
      <alignment horizontal="right" wrapText="1"/>
    </xf>
    <xf numFmtId="43" fontId="0" fillId="0" borderId="11" xfId="59" applyFont="1" applyBorder="1" applyAlignment="1">
      <alignment/>
    </xf>
    <xf numFmtId="43" fontId="0" fillId="0" borderId="12" xfId="59" applyFont="1" applyBorder="1" applyAlignment="1">
      <alignment/>
    </xf>
    <xf numFmtId="43" fontId="28" fillId="0" borderId="12" xfId="59" applyFont="1" applyBorder="1" applyAlignment="1">
      <alignment/>
    </xf>
    <xf numFmtId="164" fontId="0" fillId="0" borderId="13" xfId="59" applyNumberFormat="1" applyFont="1" applyBorder="1" applyAlignment="1">
      <alignment/>
    </xf>
    <xf numFmtId="43" fontId="29" fillId="24" borderId="10" xfId="59" applyFont="1" applyFill="1" applyBorder="1" applyAlignment="1">
      <alignment wrapText="1"/>
    </xf>
    <xf numFmtId="43" fontId="0" fillId="0" borderId="0" xfId="0" applyNumberFormat="1" applyAlignment="1">
      <alignment/>
    </xf>
    <xf numFmtId="43" fontId="30" fillId="0" borderId="0" xfId="0" applyNumberFormat="1" applyFont="1" applyAlignment="1">
      <alignment/>
    </xf>
    <xf numFmtId="43" fontId="10" fillId="0" borderId="0" xfId="59" applyFont="1" applyAlignment="1">
      <alignment horizontal="center" wrapText="1"/>
    </xf>
    <xf numFmtId="43" fontId="1" fillId="0" borderId="0" xfId="59" applyFont="1" applyBorder="1" applyAlignment="1">
      <alignment horizontal="left" wrapText="1"/>
    </xf>
    <xf numFmtId="43" fontId="2" fillId="24" borderId="10" xfId="59" applyFont="1" applyFill="1" applyBorder="1" applyAlignment="1">
      <alignment horizontal="center" wrapText="1"/>
    </xf>
    <xf numFmtId="43" fontId="2" fillId="24" borderId="10" xfId="59" applyFont="1" applyFill="1" applyBorder="1" applyAlignment="1">
      <alignment horizontal="center" vertical="center" wrapText="1"/>
    </xf>
    <xf numFmtId="43" fontId="2" fillId="24" borderId="11" xfId="59" applyFont="1" applyFill="1" applyBorder="1" applyAlignment="1">
      <alignment horizontal="center" vertical="center" wrapText="1"/>
    </xf>
    <xf numFmtId="43" fontId="2" fillId="24" borderId="13" xfId="59" applyFont="1" applyFill="1" applyBorder="1" applyAlignment="1">
      <alignment horizontal="center" vertical="center" wrapText="1"/>
    </xf>
    <xf numFmtId="43" fontId="2" fillId="24" borderId="11" xfId="59" applyFont="1" applyFill="1" applyBorder="1" applyAlignment="1">
      <alignment horizontal="center" wrapText="1"/>
    </xf>
    <xf numFmtId="43" fontId="2" fillId="24" borderId="13" xfId="59" applyFont="1" applyFill="1" applyBorder="1" applyAlignment="1">
      <alignment horizontal="center" wrapText="1"/>
    </xf>
    <xf numFmtId="43" fontId="2" fillId="24" borderId="12" xfId="59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="60" zoomScaleNormal="84" zoomScalePageLayoutView="0" workbookViewId="0" topLeftCell="A1">
      <selection activeCell="B9" sqref="B9"/>
    </sheetView>
  </sheetViews>
  <sheetFormatPr defaultColWidth="9.140625" defaultRowHeight="15"/>
  <cols>
    <col min="1" max="1" width="9.140625" style="26" customWidth="1"/>
    <col min="2" max="2" width="59.140625" style="0" customWidth="1"/>
    <col min="3" max="3" width="25.8515625" style="21" customWidth="1"/>
    <col min="4" max="4" width="23.7109375" style="4" customWidth="1"/>
    <col min="5" max="5" width="18.28125" style="0" bestFit="1" customWidth="1"/>
  </cols>
  <sheetData>
    <row r="1" spans="1:4" ht="36" customHeight="1">
      <c r="A1" s="42" t="s">
        <v>59</v>
      </c>
      <c r="B1" s="42"/>
      <c r="C1" s="42"/>
      <c r="D1" s="1"/>
    </row>
    <row r="2" spans="1:4" ht="15">
      <c r="A2" s="1"/>
      <c r="B2" s="1"/>
      <c r="C2" s="1"/>
      <c r="D2" s="1"/>
    </row>
    <row r="3" spans="1:4" ht="15">
      <c r="A3" s="2" t="s">
        <v>0</v>
      </c>
      <c r="B3" s="2" t="s">
        <v>55</v>
      </c>
      <c r="C3" s="1"/>
      <c r="D3" s="1"/>
    </row>
    <row r="4" spans="1:4" ht="15">
      <c r="A4" s="1"/>
      <c r="B4" s="1"/>
      <c r="C4" s="1"/>
      <c r="D4" s="1"/>
    </row>
    <row r="5" spans="1:3" ht="15.75">
      <c r="A5" s="43" t="s">
        <v>1</v>
      </c>
      <c r="B5" s="43"/>
      <c r="C5" s="43"/>
    </row>
    <row r="6" spans="1:3" ht="15.75">
      <c r="A6" s="5"/>
      <c r="B6" s="3"/>
      <c r="C6" s="6"/>
    </row>
    <row r="7" spans="1:4" ht="15" customHeight="1">
      <c r="A7" s="44" t="s">
        <v>2</v>
      </c>
      <c r="B7" s="44" t="s">
        <v>3</v>
      </c>
      <c r="C7" s="45" t="s">
        <v>4</v>
      </c>
      <c r="D7" s="46" t="s">
        <v>57</v>
      </c>
    </row>
    <row r="8" spans="1:4" ht="15">
      <c r="A8" s="44"/>
      <c r="B8" s="44"/>
      <c r="C8" s="45"/>
      <c r="D8" s="50"/>
    </row>
    <row r="9" spans="1:4" ht="15">
      <c r="A9" s="8"/>
      <c r="B9" s="9"/>
      <c r="C9" s="10"/>
      <c r="D9" s="51"/>
    </row>
    <row r="10" spans="1:4" ht="31.5">
      <c r="A10" s="11" t="s">
        <v>5</v>
      </c>
      <c r="B10" s="12" t="s">
        <v>6</v>
      </c>
      <c r="C10" s="13">
        <f>+C12+C13</f>
        <v>1816011.36</v>
      </c>
      <c r="D10" s="35"/>
    </row>
    <row r="11" spans="1:4" ht="15.75">
      <c r="A11" s="7"/>
      <c r="B11" s="14" t="s">
        <v>7</v>
      </c>
      <c r="C11" s="15"/>
      <c r="D11" s="36"/>
    </row>
    <row r="12" spans="1:4" ht="34.5" customHeight="1">
      <c r="A12" s="7" t="s">
        <v>8</v>
      </c>
      <c r="B12" s="14" t="s">
        <v>9</v>
      </c>
      <c r="C12" s="15">
        <f>1720917.84</f>
        <v>1720917.84</v>
      </c>
      <c r="D12" s="36"/>
    </row>
    <row r="13" spans="1:4" ht="15.75">
      <c r="A13" s="7" t="s">
        <v>10</v>
      </c>
      <c r="B13" s="14" t="s">
        <v>11</v>
      </c>
      <c r="C13" s="15">
        <f>95093.52</f>
        <v>95093.52</v>
      </c>
      <c r="D13" s="36"/>
    </row>
    <row r="14" spans="1:4" ht="31.5">
      <c r="A14" s="11" t="s">
        <v>12</v>
      </c>
      <c r="B14" s="12" t="s">
        <v>13</v>
      </c>
      <c r="C14" s="13">
        <f>+C16+C17</f>
        <v>1640100.15</v>
      </c>
      <c r="D14" s="36"/>
    </row>
    <row r="15" spans="1:4" ht="15.75">
      <c r="A15" s="7"/>
      <c r="B15" s="14" t="s">
        <v>7</v>
      </c>
      <c r="C15" s="15"/>
      <c r="D15" s="37"/>
    </row>
    <row r="16" spans="1:4" ht="33" customHeight="1">
      <c r="A16" s="7" t="s">
        <v>14</v>
      </c>
      <c r="B16" s="14" t="s">
        <v>9</v>
      </c>
      <c r="C16" s="15">
        <f>1571619.39</f>
        <v>1571619.39</v>
      </c>
      <c r="D16" s="36"/>
    </row>
    <row r="17" spans="1:4" ht="31.5" customHeight="1">
      <c r="A17" s="7" t="s">
        <v>15</v>
      </c>
      <c r="B17" s="14" t="s">
        <v>11</v>
      </c>
      <c r="C17" s="15">
        <f>68480.76</f>
        <v>68480.76</v>
      </c>
      <c r="D17" s="38"/>
    </row>
    <row r="18" spans="1:4" ht="31.5">
      <c r="A18" s="11" t="s">
        <v>16</v>
      </c>
      <c r="B18" s="12" t="s">
        <v>17</v>
      </c>
      <c r="C18" s="13">
        <f>1059691.9</f>
        <v>1059691.9</v>
      </c>
      <c r="D18" s="15">
        <f>C18/6595.1/12</f>
        <v>13.389889210676612</v>
      </c>
    </row>
    <row r="19" spans="1:4" ht="15.75">
      <c r="A19" s="7"/>
      <c r="B19" s="14" t="s">
        <v>7</v>
      </c>
      <c r="C19" s="34"/>
      <c r="D19" s="15">
        <f aca="true" t="shared" si="0" ref="D19:D27">C19/6595.1/12</f>
        <v>0</v>
      </c>
    </row>
    <row r="20" spans="1:4" ht="15.75">
      <c r="A20" s="7" t="s">
        <v>18</v>
      </c>
      <c r="B20" s="16" t="s">
        <v>19</v>
      </c>
      <c r="C20" s="15">
        <f>60384.75</f>
        <v>60384.75</v>
      </c>
      <c r="D20" s="15">
        <f t="shared" si="0"/>
        <v>0.7630001819532684</v>
      </c>
    </row>
    <row r="21" spans="1:4" ht="15.75">
      <c r="A21" s="7" t="s">
        <v>20</v>
      </c>
      <c r="B21" s="16" t="s">
        <v>21</v>
      </c>
      <c r="C21" s="15">
        <f>61262.97</f>
        <v>61262.97</v>
      </c>
      <c r="D21" s="15">
        <f t="shared" si="0"/>
        <v>0.7740970569058847</v>
      </c>
    </row>
    <row r="22" spans="1:4" ht="15.75">
      <c r="A22" s="7" t="s">
        <v>22</v>
      </c>
      <c r="B22" s="16" t="s">
        <v>23</v>
      </c>
      <c r="C22" s="15">
        <f>71992.68+971.54+4061.84</f>
        <v>77026.05999999998</v>
      </c>
      <c r="D22" s="15">
        <f t="shared" si="0"/>
        <v>0.9732738447231023</v>
      </c>
    </row>
    <row r="23" spans="1:4" ht="15.75">
      <c r="A23" s="7" t="s">
        <v>24</v>
      </c>
      <c r="B23" s="16" t="s">
        <v>25</v>
      </c>
      <c r="C23" s="15">
        <f>1214.06</f>
        <v>1214.06</v>
      </c>
      <c r="D23" s="15">
        <f t="shared" si="0"/>
        <v>0.01534042951079842</v>
      </c>
    </row>
    <row r="24" spans="1:4" ht="15.75">
      <c r="A24" s="7" t="s">
        <v>26</v>
      </c>
      <c r="B24" s="16" t="s">
        <v>27</v>
      </c>
      <c r="C24" s="15">
        <f>81099.95</f>
        <v>81099.95</v>
      </c>
      <c r="D24" s="15">
        <f t="shared" si="0"/>
        <v>1.0247500669689111</v>
      </c>
    </row>
    <row r="25" spans="1:4" ht="15.75">
      <c r="A25" s="7" t="s">
        <v>28</v>
      </c>
      <c r="B25" s="16" t="s">
        <v>29</v>
      </c>
      <c r="C25" s="15">
        <f>4299</f>
        <v>4299</v>
      </c>
      <c r="D25" s="15">
        <f t="shared" si="0"/>
        <v>0.05432063198435202</v>
      </c>
    </row>
    <row r="26" spans="1:5" ht="18.75">
      <c r="A26" s="7" t="s">
        <v>30</v>
      </c>
      <c r="B26" s="16" t="s">
        <v>31</v>
      </c>
      <c r="C26" s="15">
        <f>811.31</f>
        <v>811.31</v>
      </c>
      <c r="D26" s="15">
        <f t="shared" si="0"/>
        <v>0.010251424037037597</v>
      </c>
      <c r="E26" s="41"/>
    </row>
    <row r="27" spans="1:4" ht="75.75">
      <c r="A27" s="7" t="s">
        <v>32</v>
      </c>
      <c r="B27" s="17" t="s">
        <v>33</v>
      </c>
      <c r="C27" s="15">
        <f>+C18-SUM(C20:C26)</f>
        <v>773593.7999999999</v>
      </c>
      <c r="D27" s="15">
        <f t="shared" si="0"/>
        <v>9.774855574593257</v>
      </c>
    </row>
    <row r="28" spans="1:3" ht="15">
      <c r="A28" s="18"/>
      <c r="B28" s="4"/>
      <c r="C28" s="4"/>
    </row>
    <row r="29" spans="1:3" ht="15.75">
      <c r="A29" s="43" t="s">
        <v>34</v>
      </c>
      <c r="B29" s="43"/>
      <c r="C29" s="43"/>
    </row>
    <row r="30" spans="1:3" ht="15.75">
      <c r="A30" s="5"/>
      <c r="B30" s="3"/>
      <c r="C30" s="6"/>
    </row>
    <row r="31" spans="1:4" ht="15">
      <c r="A31" s="44" t="s">
        <v>2</v>
      </c>
      <c r="B31" s="44" t="s">
        <v>3</v>
      </c>
      <c r="C31" s="45" t="s">
        <v>35</v>
      </c>
      <c r="D31" s="45" t="s">
        <v>36</v>
      </c>
    </row>
    <row r="32" spans="1:4" ht="15">
      <c r="A32" s="44"/>
      <c r="B32" s="44"/>
      <c r="C32" s="45"/>
      <c r="D32" s="45"/>
    </row>
    <row r="33" spans="1:4" ht="15">
      <c r="A33" s="19"/>
      <c r="B33" s="20"/>
      <c r="C33" s="10"/>
      <c r="D33" s="10"/>
    </row>
    <row r="34" spans="1:4" ht="15.75">
      <c r="A34" s="11" t="s">
        <v>12</v>
      </c>
      <c r="B34" s="12" t="s">
        <v>37</v>
      </c>
      <c r="C34" s="13">
        <f>SUM(C36:C39)</f>
        <v>2642724.6</v>
      </c>
      <c r="D34" s="13">
        <f>SUM(D36:D39)</f>
        <v>2714952.01</v>
      </c>
    </row>
    <row r="35" spans="1:4" ht="15.75">
      <c r="A35" s="7"/>
      <c r="B35" s="14" t="s">
        <v>7</v>
      </c>
      <c r="C35" s="15"/>
      <c r="D35" s="13"/>
    </row>
    <row r="36" spans="1:5" ht="30.75">
      <c r="A36" s="7" t="s">
        <v>14</v>
      </c>
      <c r="B36" s="14" t="s">
        <v>56</v>
      </c>
      <c r="C36" s="15">
        <f>1671531.25</f>
        <v>1671531.25</v>
      </c>
      <c r="D36" s="15">
        <f>1722857.6</f>
        <v>1722857.6</v>
      </c>
      <c r="E36" s="40"/>
    </row>
    <row r="37" spans="1:5" ht="15.75">
      <c r="A37" s="7" t="s">
        <v>15</v>
      </c>
      <c r="B37" s="14" t="s">
        <v>38</v>
      </c>
      <c r="C37" s="15">
        <f>253233.39</f>
        <v>253233.39</v>
      </c>
      <c r="D37" s="15">
        <f>250517.05</f>
        <v>250517.05</v>
      </c>
      <c r="E37" s="40"/>
    </row>
    <row r="38" spans="1:5" ht="15.75">
      <c r="A38" s="7" t="s">
        <v>39</v>
      </c>
      <c r="B38" s="14" t="s">
        <v>40</v>
      </c>
      <c r="C38" s="15">
        <f>228482.8</f>
        <v>228482.8</v>
      </c>
      <c r="D38" s="15">
        <f>216600.33</f>
        <v>216600.33</v>
      </c>
      <c r="E38" s="40"/>
    </row>
    <row r="39" spans="1:5" ht="15.75">
      <c r="A39" s="7" t="s">
        <v>41</v>
      </c>
      <c r="B39" s="14" t="s">
        <v>42</v>
      </c>
      <c r="C39" s="15">
        <f>489477.16</f>
        <v>489477.16</v>
      </c>
      <c r="D39" s="15">
        <f>524977.03</f>
        <v>524977.03</v>
      </c>
      <c r="E39" s="40"/>
    </row>
    <row r="40" spans="1:4" ht="15.75">
      <c r="A40" s="7"/>
      <c r="B40" s="14" t="s">
        <v>43</v>
      </c>
      <c r="C40" s="15">
        <f>1972385.73-721181.62+195604.06+20651.5+265635.74+36438.84+279184.95+3013.07+195787.44+390037.17+67109.24</f>
        <v>2704666.12</v>
      </c>
      <c r="D40" s="15"/>
    </row>
    <row r="41" spans="1:3" ht="15">
      <c r="A41" s="4"/>
      <c r="B41" s="4"/>
      <c r="C41" s="32"/>
    </row>
    <row r="42" spans="1:3" ht="15.75">
      <c r="A42" s="43" t="s">
        <v>44</v>
      </c>
      <c r="B42" s="43"/>
      <c r="C42" s="43"/>
    </row>
    <row r="43" spans="1:3" ht="15.75">
      <c r="A43" s="5"/>
      <c r="B43" s="3"/>
      <c r="C43" s="6"/>
    </row>
    <row r="44" spans="1:4" ht="15">
      <c r="A44" s="44" t="s">
        <v>2</v>
      </c>
      <c r="B44" s="44" t="s">
        <v>3</v>
      </c>
      <c r="C44" s="45" t="s">
        <v>35</v>
      </c>
      <c r="D44" s="45" t="s">
        <v>36</v>
      </c>
    </row>
    <row r="45" spans="1:4" ht="15">
      <c r="A45" s="44"/>
      <c r="B45" s="44"/>
      <c r="C45" s="45"/>
      <c r="D45" s="45"/>
    </row>
    <row r="46" spans="1:4" ht="15">
      <c r="A46" s="19"/>
      <c r="B46" s="20"/>
      <c r="C46" s="10"/>
      <c r="D46" s="10"/>
    </row>
    <row r="47" spans="1:4" ht="15.75">
      <c r="A47" s="11" t="s">
        <v>16</v>
      </c>
      <c r="B47" s="12" t="s">
        <v>45</v>
      </c>
      <c r="C47" s="13">
        <f>+C49+C50</f>
        <v>37018.13</v>
      </c>
      <c r="D47" s="13">
        <f>+D49+D50</f>
        <v>36156</v>
      </c>
    </row>
    <row r="48" spans="1:4" ht="15.75">
      <c r="A48" s="7"/>
      <c r="B48" s="14" t="s">
        <v>7</v>
      </c>
      <c r="C48" s="15"/>
      <c r="D48" s="13"/>
    </row>
    <row r="49" spans="1:5" ht="15.75">
      <c r="A49" s="7" t="s">
        <v>18</v>
      </c>
      <c r="B49" s="14" t="s">
        <v>46</v>
      </c>
      <c r="C49" s="15">
        <f>37018.13</f>
        <v>37018.13</v>
      </c>
      <c r="D49" s="15">
        <f>36156</f>
        <v>36156</v>
      </c>
      <c r="E49" s="40"/>
    </row>
    <row r="50" spans="1:4" ht="15.75">
      <c r="A50" s="7" t="s">
        <v>20</v>
      </c>
      <c r="B50" s="14" t="s">
        <v>47</v>
      </c>
      <c r="C50" s="15"/>
      <c r="D50" s="15"/>
    </row>
    <row r="51" spans="1:4" ht="15.75">
      <c r="A51" s="7"/>
      <c r="B51" s="14" t="s">
        <v>48</v>
      </c>
      <c r="C51" s="15">
        <f>55822.5</f>
        <v>55822.5</v>
      </c>
      <c r="D51" s="15"/>
    </row>
    <row r="52" spans="1:4" ht="15.75">
      <c r="A52" s="22"/>
      <c r="B52" s="23"/>
      <c r="C52" s="32"/>
      <c r="D52" s="31"/>
    </row>
    <row r="53" spans="1:4" ht="15.75">
      <c r="A53" s="43" t="s">
        <v>49</v>
      </c>
      <c r="B53" s="43"/>
      <c r="C53" s="43"/>
      <c r="D53" s="29"/>
    </row>
    <row r="54" spans="1:4" ht="15.75">
      <c r="A54" s="5"/>
      <c r="B54" s="3"/>
      <c r="C54" s="6"/>
      <c r="D54" s="29"/>
    </row>
    <row r="55" spans="1:4" ht="14.25" customHeight="1">
      <c r="A55" s="48" t="s">
        <v>2</v>
      </c>
      <c r="B55" s="48" t="s">
        <v>3</v>
      </c>
      <c r="C55" s="46" t="s">
        <v>35</v>
      </c>
      <c r="D55" s="46" t="s">
        <v>36</v>
      </c>
    </row>
    <row r="56" spans="1:4" ht="14.25" customHeight="1">
      <c r="A56" s="49"/>
      <c r="B56" s="49"/>
      <c r="C56" s="47"/>
      <c r="D56" s="47"/>
    </row>
    <row r="57" spans="1:4" ht="15">
      <c r="A57" s="19"/>
      <c r="B57" s="20"/>
      <c r="C57" s="10"/>
      <c r="D57" s="10"/>
    </row>
    <row r="58" spans="1:4" ht="15.75">
      <c r="A58" s="19"/>
      <c r="B58" s="39" t="s">
        <v>58</v>
      </c>
      <c r="C58" s="15">
        <f>379992.48</f>
        <v>379992.48</v>
      </c>
      <c r="D58" s="10"/>
    </row>
    <row r="59" spans="1:4" ht="15.75">
      <c r="A59" s="11" t="s">
        <v>50</v>
      </c>
      <c r="B59" s="12" t="s">
        <v>51</v>
      </c>
      <c r="C59" s="13">
        <f>419355.35</f>
        <v>419355.35</v>
      </c>
      <c r="D59" s="13">
        <f>+D61+D62</f>
        <v>0</v>
      </c>
    </row>
    <row r="60" spans="1:4" ht="15.75">
      <c r="A60" s="7"/>
      <c r="B60" s="14" t="s">
        <v>7</v>
      </c>
      <c r="C60" s="15"/>
      <c r="D60" s="13"/>
    </row>
    <row r="61" spans="1:4" ht="15.75">
      <c r="A61" s="7" t="s">
        <v>52</v>
      </c>
      <c r="B61" s="14"/>
      <c r="C61" s="15"/>
      <c r="D61" s="30">
        <v>0</v>
      </c>
    </row>
    <row r="62" spans="1:4" ht="15.75">
      <c r="A62" s="7" t="s">
        <v>53</v>
      </c>
      <c r="B62" s="14"/>
      <c r="C62" s="15"/>
      <c r="D62" s="15"/>
    </row>
    <row r="63" spans="1:4" ht="15.75">
      <c r="A63" s="7"/>
      <c r="B63" s="14" t="s">
        <v>54</v>
      </c>
      <c r="C63" s="15">
        <f>386356.19</f>
        <v>386356.19</v>
      </c>
      <c r="D63" s="15"/>
    </row>
    <row r="64" spans="1:5" ht="15.75">
      <c r="A64" s="19"/>
      <c r="B64" s="39" t="s">
        <v>60</v>
      </c>
      <c r="C64" s="15">
        <f>C58+C63-D59</f>
        <v>766348.6699999999</v>
      </c>
      <c r="D64" s="10"/>
      <c r="E64" s="40"/>
    </row>
    <row r="65" spans="1:4" ht="15.75">
      <c r="A65" s="22"/>
      <c r="B65" s="23"/>
      <c r="C65" s="32"/>
      <c r="D65" s="31"/>
    </row>
    <row r="66" spans="1:4" ht="15.75">
      <c r="A66" s="24" t="s">
        <v>61</v>
      </c>
      <c r="B66" s="24"/>
      <c r="C66" s="25"/>
      <c r="D66" s="33">
        <f>697980.02</f>
        <v>697980.02</v>
      </c>
    </row>
    <row r="67" spans="1:3" ht="15">
      <c r="A67"/>
      <c r="C67"/>
    </row>
    <row r="68" ht="15">
      <c r="C68" s="27"/>
    </row>
    <row r="70" ht="15">
      <c r="C70" s="28"/>
    </row>
    <row r="72" ht="15">
      <c r="C72" s="27"/>
    </row>
  </sheetData>
  <sheetProtection/>
  <mergeCells count="21">
    <mergeCell ref="D7:D9"/>
    <mergeCell ref="A55:A56"/>
    <mergeCell ref="C31:C32"/>
    <mergeCell ref="D55:D56"/>
    <mergeCell ref="B31:B32"/>
    <mergeCell ref="D31:D32"/>
    <mergeCell ref="A42:C42"/>
    <mergeCell ref="A44:A45"/>
    <mergeCell ref="B44:B45"/>
    <mergeCell ref="C44:C45"/>
    <mergeCell ref="D44:D45"/>
    <mergeCell ref="A29:C29"/>
    <mergeCell ref="C55:C56"/>
    <mergeCell ref="B55:B56"/>
    <mergeCell ref="A53:C53"/>
    <mergeCell ref="A31:A32"/>
    <mergeCell ref="A1:C1"/>
    <mergeCell ref="A5:C5"/>
    <mergeCell ref="A7:A8"/>
    <mergeCell ref="B7:B8"/>
    <mergeCell ref="C7:C8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2014-04-08T04:00:29Z</cp:lastPrinted>
  <dcterms:created xsi:type="dcterms:W3CDTF">2011-08-17T05:33:49Z</dcterms:created>
  <dcterms:modified xsi:type="dcterms:W3CDTF">2014-04-18T03:18:48Z</dcterms:modified>
  <cp:category/>
  <cp:version/>
  <cp:contentType/>
  <cp:contentStatus/>
</cp:coreProperties>
</file>