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 tabRatio="873" firstSheet="1"/>
  </bookViews>
  <sheets>
    <sheet name="55" sheetId="1" r:id="rId1"/>
    <sheet name="СВОД 2019" sheetId="28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44525"/>
</workbook>
</file>

<file path=xl/sharedStrings.xml><?xml version="1.0" encoding="utf-8"?>
<sst xmlns="http://schemas.openxmlformats.org/spreadsheetml/2006/main" count="298" uniqueCount="143">
  <si>
    <t xml:space="preserve"> Акционерное общество "Управляющая компания " Микрорайон Волгоградский"</t>
  </si>
  <si>
    <t>(АО "УК "Микрорайон Волгоградский")</t>
  </si>
  <si>
    <t>Отчет об исполнении управляющей организацией договора управления многоквартирным домом за 2023 год.</t>
  </si>
  <si>
    <t>по адресу: Свердловская область, г. Екатеринбург,  ул. Викулова д.№55</t>
  </si>
  <si>
    <t>Полезная площадь МКД - 11662,7 м2, в т.ч. площадь жилых помещений - 11598,60 м2, площадь нежилых помещений - 64,10 м2</t>
  </si>
  <si>
    <t>1. Информация по статье "Содержание жилья"</t>
  </si>
  <si>
    <t>Период</t>
  </si>
  <si>
    <t>Примечание</t>
  </si>
  <si>
    <t>Начислено, руб.</t>
  </si>
  <si>
    <t>собственникам жилых помещений</t>
  </si>
  <si>
    <t>собственникам нежилых помещений</t>
  </si>
  <si>
    <t>итого СЖ</t>
  </si>
  <si>
    <t>домофон</t>
  </si>
  <si>
    <t>ИТОГО начислено, руб.</t>
  </si>
  <si>
    <t>Оплачено руб.</t>
  </si>
  <si>
    <t>собственниками жилых помещений</t>
  </si>
  <si>
    <t>собственниками нежилых помещений</t>
  </si>
  <si>
    <t>ИТОГО оплачено, руб.</t>
  </si>
  <si>
    <t>Расходы по выполнению договора управления МКД</t>
  </si>
  <si>
    <t>Работы по содержанию и ремонту конструктивных элементов (несущих конструкций и ненесущих конструкций) МКД</t>
  </si>
  <si>
    <t>Текущие ремонты (материалы, услуги)</t>
  </si>
  <si>
    <t>Списание материалов в производство по требованиям-накладным</t>
  </si>
  <si>
    <t>Ремонт кровли козырьков жилого дома</t>
  </si>
  <si>
    <t>ИП Бектешев В.Н. договор №046 от 09.10.2023</t>
  </si>
  <si>
    <t>Работы, выполненные силами управляющей компании</t>
  </si>
  <si>
    <t>Содержание службы эксплуатации</t>
  </si>
  <si>
    <t>Работы по содержанию земельного участка (в.т.ч. клининговые услуги)</t>
  </si>
  <si>
    <t>Дератизация</t>
  </si>
  <si>
    <t>УФК по Свердл. обл. ФБУЗ "Центр гигиены  и эпидемиологи в Свердловской области", договор 5384 от 28.11.2022</t>
  </si>
  <si>
    <t>Услуги автовышки</t>
  </si>
  <si>
    <t>ИП Волкова Н.С. договор №28/09-2020 от 28.09.2020</t>
  </si>
  <si>
    <t>Клининговые услуги (уборка придомовой территории)</t>
  </si>
  <si>
    <t>ИП Катаев А.С. договор №26/02 от 01.03.2018, ИП Катаев Ю.С. Договор № 2 от 01.03.2022</t>
  </si>
  <si>
    <t>Клининговые услуги (уборка МОП)</t>
  </si>
  <si>
    <t>ИП Катаев А.С. договор №1 от 01.02.2015, ИП Катаев Ю.С. Договор № 1 от 01.03.2022</t>
  </si>
  <si>
    <t>Расчистка территории спец.техникой</t>
  </si>
  <si>
    <t>Катаев С.А. договор подряда</t>
  </si>
  <si>
    <t>Работы по содержанию и ремонту оборудования и систем инженерно-технического обеспечения, входящих в состав ОИ</t>
  </si>
  <si>
    <t>Поверка (ремонт) тепловычислителя</t>
  </si>
  <si>
    <t>ООО "Теплобаланс" дог. №1744 от 17.11.2023</t>
  </si>
  <si>
    <t>Оказание охранных услуг</t>
  </si>
  <si>
    <t>ООО "ЧОП СОВА-5" по дог.№22/05/2020-ВОЛГ от 22.05.2020</t>
  </si>
  <si>
    <t>Техническое обслуживание УКУТ</t>
  </si>
  <si>
    <t>ООО "Инженерные системы зданий" дог. №1150-то от 10.10.2023</t>
  </si>
  <si>
    <t>Работы по содержанию лифтового хозяйства</t>
  </si>
  <si>
    <t>Техническое обслуживание лифтов</t>
  </si>
  <si>
    <t>ООО "Метеор Лифт", д-р B7OPU-005644 от 15.06.11</t>
  </si>
  <si>
    <t>Техническое освидетельствование и проведение эл.испытаний</t>
  </si>
  <si>
    <t>ИКЦ УралЛифт №943 от 01.01.2023</t>
  </si>
  <si>
    <t>Оценка соответствия лифтов, отработавших назначенный срок службы, руб.</t>
  </si>
  <si>
    <t>ООО "ИКЦ УралЛифт"  Договор №24 от 01.01.2023г.</t>
  </si>
  <si>
    <t>Страхование лифтов</t>
  </si>
  <si>
    <t>АО "ГСК "ЮГОРИЯ"</t>
  </si>
  <si>
    <t>Работы по обеспечению требований пожарной безопасности, систем вентиляции и дымоуд-я</t>
  </si>
  <si>
    <t>Дымоудаление</t>
  </si>
  <si>
    <t>ООО "Эолкам-сервис", д-р № 02-ТО  от 01.11.2011г.</t>
  </si>
  <si>
    <t>Аварийные работы на внутридомовых инженерных системах МКД</t>
  </si>
  <si>
    <t>Расходы по РКЦ и паспорт. столу</t>
  </si>
  <si>
    <t>Печать квитанций и упаковка в конверты</t>
  </si>
  <si>
    <t xml:space="preserve">ООО"Единый расчетный центр" договор  № ПД - 15/1 от 15.12.2011г. </t>
  </si>
  <si>
    <t>Услуги банка, ЕРЦ</t>
  </si>
  <si>
    <t xml:space="preserve">Затраты на управление </t>
  </si>
  <si>
    <t>Прочие расходы</t>
  </si>
  <si>
    <t>обслуживание орг.техники, канцтовары, связь, консультационные услуги, поиск вакансий,  сопровождение 1С, Бонус-квартплата, сайт организации, обслуживание кассовой техники, транспортные расходы, диспетчеризация лифтов и  другие общехозяйственные расходы</t>
  </si>
  <si>
    <t>итого</t>
  </si>
  <si>
    <t>ИП Политов Д.В., Договор № 2 от 01.02.2015г.</t>
  </si>
  <si>
    <t>ИТОГО фактически потрачено, руб.</t>
  </si>
  <si>
    <t>Финансовый результат по статье "Содержание жилья" от начисленных, руб.</t>
  </si>
  <si>
    <t>Финансовый результат по по статье "Содержание жилья" от оплаченных, руб.</t>
  </si>
  <si>
    <t>2. Информация по статье "Коммунальные услуги"</t>
  </si>
  <si>
    <t>Начислено за КУ, руб.</t>
  </si>
  <si>
    <t>Горячее водоснабжение (нагрев)</t>
  </si>
  <si>
    <t>ПАО "Т-Плюс" (Свердловский филиал ПАО "ЭнергосбыТ Плюс") №52351-ВоТГК от 01.01.2015г.</t>
  </si>
  <si>
    <t>Горячее водоснабжение (подача)</t>
  </si>
  <si>
    <t>Отопление</t>
  </si>
  <si>
    <t>Холодное водоснабжение</t>
  </si>
  <si>
    <t>МУП "Водоканал " №3215 от 19.07.2011г.</t>
  </si>
  <si>
    <t>Стоки</t>
  </si>
  <si>
    <t>Электроснабжение</t>
  </si>
  <si>
    <t>ОАО "Екатеринбургэнегосбыт" №24129 от 01.01.2013г.</t>
  </si>
  <si>
    <t>Вывоз ТБО</t>
  </si>
  <si>
    <t>ЕМУП "Спецавтобаза" договор №318026 333</t>
  </si>
  <si>
    <t>итого начислено за КУ</t>
  </si>
  <si>
    <t>Оплачено за КУ, руб.</t>
  </si>
  <si>
    <t>итого оплачено за КУ</t>
  </si>
  <si>
    <t>Предъявлено поставщиком КУ</t>
  </si>
  <si>
    <t>итого расходы на КУ</t>
  </si>
  <si>
    <t>Оплачено поставщику КУ</t>
  </si>
  <si>
    <t>Финансовый результат по статье "Коммунальные услуги" от начисленных, руб.</t>
  </si>
  <si>
    <t>Финансовый результат по статье "Коммунальные услуги" от оплаченных, руб.</t>
  </si>
  <si>
    <t>3. Информация по статье "Капитальный ремонт"(спец.счет 40705810216540001991)</t>
  </si>
  <si>
    <t>Движение денежных средств по статье "Капитальный ремонт"</t>
  </si>
  <si>
    <t>Начислено населению за отчетный период, руб</t>
  </si>
  <si>
    <t>Оплачено населением за отчетный период, руб.</t>
  </si>
  <si>
    <t>Задолженность по статье "Капитальный ремонт" на конец отчетного периода нарастающим итогом, руб.</t>
  </si>
  <si>
    <t>Остаток средств на специальном счете на конец отчетного периода:</t>
  </si>
  <si>
    <t>в т.ч. банковский процент на неснижаемый остаток, руб.</t>
  </si>
  <si>
    <t>Израсходовано средств на капитальный ремонт со специального счета, руб.</t>
  </si>
  <si>
    <t>4. Информация о ведении претензионно-исковой работы в отношении потребителей-должников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</si>
  <si>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</si>
  <si>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потребителям-должникам, шт.</t>
  </si>
  <si>
    <t>Предъявлено ко взысканию, шт.</t>
  </si>
  <si>
    <t>Взыскано  по результатам претензионно-исковой работы, руб.</t>
  </si>
  <si>
    <t>Оплачено по результатам претензионно-исковой работы, руб.</t>
  </si>
  <si>
    <t>Задолженность населения за жилищно-коммунальные услуги на конец отчетного периода руб.</t>
  </si>
  <si>
    <t>Исполнитель: экономист Шолохова Н.С.</t>
  </si>
  <si>
    <t>Отчет об исполнении управляющей организацией договора управления за 2019 год.</t>
  </si>
  <si>
    <t>2019 год</t>
  </si>
  <si>
    <t>собственникам</t>
  </si>
  <si>
    <t>найм.</t>
  </si>
  <si>
    <t>содержание МОП</t>
  </si>
  <si>
    <t>собственниками</t>
  </si>
  <si>
    <t>Ремонт, герметизация межпанельных швов</t>
  </si>
  <si>
    <t>Дератизация, в т.ч. программа производственного контроля</t>
  </si>
  <si>
    <t>УФК по Свердл. обл. ФБУЗ "Центр гигиены  и эпидемиологи в Свердловской области", договор 439 от 14.01.2019</t>
  </si>
  <si>
    <t>Клининговые услуги</t>
  </si>
  <si>
    <t>Катаев А.С., Д-р №1 от 01.02.2015г., Д-р №26/02 от 01.03.2018</t>
  </si>
  <si>
    <t>Катаев А.С., Д-р №26/02 от 01.03.2018</t>
  </si>
  <si>
    <t>Содержание МОП</t>
  </si>
  <si>
    <t>ООО "ОТИС Лифт", д-р B7OPU-005644 от 15.06.11</t>
  </si>
  <si>
    <t>Филиал АО "Объединенная страховая компания" в г. Екатеринбург Свердловской области, Договор страхования №oskx11949543379000</t>
  </si>
  <si>
    <t>ИКЦ УралЛифт №943 от 09.01.2017 г.</t>
  </si>
  <si>
    <t>Амортизация основных средств</t>
  </si>
  <si>
    <t>Транспортные расходы</t>
  </si>
  <si>
    <t>обслуживание орг.техники, канцтовары, связь, другие общехозяйственные расходы</t>
  </si>
  <si>
    <t>3. Информация по статье "Капитальный ремонт"</t>
  </si>
  <si>
    <t>Начисленно населению за отчетный период, руб</t>
  </si>
  <si>
    <t>Задолженность по статье "Капитальный ремонт" на конец отчетного периода, руб.</t>
  </si>
  <si>
    <t>Остаток средств на специальном счете на конец отчетного периода, руб.</t>
  </si>
  <si>
    <t>Направлено исковых заявлений в суд.</t>
  </si>
  <si>
    <t>Оплачено собственниками и нанемателями по результатам претензионно-исковой работы, руб.</t>
  </si>
  <si>
    <t>5. Информация по статье "Консьерж. Старшие по домам (подъездам)"</t>
  </si>
  <si>
    <t>Движение денежных средств по статье "Консьерж. Старшие по домам (подъездам)"</t>
  </si>
  <si>
    <t>Выплачено, руб.</t>
  </si>
  <si>
    <t>6. Информация по статье "Капитальный ремонт за счет ранее накопленных средств"</t>
  </si>
  <si>
    <t>Движение денежных средств по статье "Капитальный ремонт за счет ранее накопленных средств"</t>
  </si>
  <si>
    <t>Израсходовано средств на капитальный ремонт, руб.</t>
  </si>
  <si>
    <t>7. Информация по статье "Дополнительное финансирование по решению собственников"</t>
  </si>
  <si>
    <t>Движение денежных средств по статье "Дополнительное финансирование по решению собственников"</t>
  </si>
  <si>
    <t>Собрано средств по статье "Дополнительное финансирование по решению собственников", руб.</t>
  </si>
  <si>
    <t>Израсходовано средств, руб.</t>
  </si>
  <si>
    <t>Остаток средств по статье "Дополнительное финансирование по решению собственников", руб.</t>
  </si>
  <si>
    <t>Исполнитель: экономист Дарьинцева Е.Л.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</si>
</sst>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#\ ##0.00"/>
  </numFmts>
  <fonts count="41">
    <font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1"/>
      <name val="Times New Roman"/>
      <charset val="204"/>
    </font>
    <font>
      <sz val="11"/>
      <name val="Times New Roman"/>
      <charset val="204"/>
    </font>
    <font>
      <sz val="11"/>
      <name val="Calibri"/>
      <charset val="204"/>
      <scheme val="minor"/>
    </font>
    <font>
      <b/>
      <sz val="11"/>
      <name val="Calibri"/>
      <charset val="204"/>
      <scheme val="minor"/>
    </font>
    <font>
      <b/>
      <sz val="11"/>
      <color rgb="FF23147A"/>
      <name val="Times New Roman"/>
      <charset val="204"/>
    </font>
    <font>
      <b/>
      <sz val="11"/>
      <color rgb="FF23147A"/>
      <name val="Calibri"/>
      <charset val="204"/>
      <scheme val="minor"/>
    </font>
    <font>
      <sz val="10"/>
      <name val="Times New Roman"/>
      <charset val="204"/>
    </font>
    <font>
      <b/>
      <i/>
      <sz val="11"/>
      <name val="Times New Roman"/>
      <charset val="204"/>
    </font>
    <font>
      <sz val="14"/>
      <name val="Calibri"/>
      <charset val="134"/>
      <scheme val="minor"/>
    </font>
    <font>
      <i/>
      <sz val="10"/>
      <name val="Calibri"/>
      <charset val="204"/>
      <scheme val="minor"/>
    </font>
    <font>
      <sz val="10"/>
      <color theme="1"/>
      <name val="Times New Roman"/>
      <charset val="204"/>
    </font>
    <font>
      <sz val="9"/>
      <color theme="1"/>
      <name val="Times New Roman"/>
      <charset val="204"/>
    </font>
    <font>
      <sz val="9"/>
      <name val="Times New Roman"/>
      <charset val="204"/>
    </font>
    <font>
      <i/>
      <sz val="1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1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3" fillId="0" borderId="0" xfId="0" applyFont="1" applyFill="1" applyBorder="1" applyAlignment="1">
      <alignment horizontal="center"/>
    </xf>
    <xf numFmtId="180" fontId="2" fillId="0" borderId="0" xfId="0" applyNumberFormat="1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80" fontId="6" fillId="0" borderId="1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7" fillId="0" borderId="4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180" fontId="8" fillId="2" borderId="4" xfId="0" applyNumberFormat="1" applyFont="1" applyFill="1" applyBorder="1"/>
    <xf numFmtId="0" fontId="6" fillId="0" borderId="2" xfId="0" applyFont="1" applyFill="1" applyBorder="1" applyAlignment="1">
      <alignment vertical="center" wrapText="1"/>
    </xf>
    <xf numFmtId="180" fontId="9" fillId="2" borderId="4" xfId="0" applyNumberFormat="1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80" fontId="11" fillId="2" borderId="4" xfId="0" applyNumberFormat="1" applyFont="1" applyFill="1" applyBorder="1"/>
    <xf numFmtId="180" fontId="9" fillId="0" borderId="0" xfId="0" applyNumberFormat="1" applyFont="1" applyFill="1"/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5" fillId="0" borderId="0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81" fontId="7" fillId="0" borderId="4" xfId="0" applyNumberFormat="1" applyFont="1" applyBorder="1" applyAlignment="1">
      <alignment horizontal="left" wrapText="1"/>
    </xf>
    <xf numFmtId="0" fontId="14" fillId="0" borderId="4" xfId="0" applyFont="1" applyBorder="1"/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81" fontId="7" fillId="0" borderId="0" xfId="0" applyNumberFormat="1" applyFont="1" applyBorder="1" applyAlignment="1">
      <alignment horizontal="left" wrapText="1"/>
    </xf>
    <xf numFmtId="0" fontId="14" fillId="0" borderId="0" xfId="0" applyFont="1" applyBorder="1"/>
    <xf numFmtId="180" fontId="9" fillId="0" borderId="0" xfId="0" applyNumberFormat="1" applyFont="1" applyFill="1" applyBorder="1"/>
    <xf numFmtId="0" fontId="6" fillId="0" borderId="4" xfId="0" applyFont="1" applyFill="1" applyBorder="1" applyAlignment="1">
      <alignment vertical="center" wrapText="1"/>
    </xf>
    <xf numFmtId="0" fontId="15" fillId="0" borderId="0" xfId="0" applyFont="1"/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wrapText="1"/>
    </xf>
    <xf numFmtId="0" fontId="19" fillId="0" borderId="4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2" fillId="0" borderId="0" xfId="0" applyFont="1" applyFill="1"/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93;&#1090;&#1086;&#1084;&#1089;&#1082;&#1072;&#1103;%20&#1076;.&#8470;4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7;&#1080;&#1085;&#1072;%20&#1076;.&#8470;7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90;&#1072;&#1083;&#1083;&#1091;&#1088;&#1075;&#1086;&#1074;%20&#1076;.&#8470;16&#1041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6;&#1083;&#1075;&#1086;&#1075;&#1088;&#1072;&#1076;&#1089;&#1082;&#1072;&#1103;%20&#1076;.&#8470;2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6;&#1083;&#1075;&#1086;&#1075;&#1088;&#1072;&#1076;&#1089;&#1082;&#1072;&#1103;%20&#1076;.&#8470;2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6;&#1083;&#1075;&#1086;&#1075;&#1088;&#1072;&#1076;&#1089;&#1082;&#1072;&#1103;%20&#1076;.&#8470;2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0;&#1082;&#1091;&#1083;&#1086;&#1074;&#1072;%20&#1076;.&#8470;63_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0;&#1082;&#1091;&#1083;&#1086;&#1074;&#1072;%20&#1076;.&#8470;63_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082;&#1091;&#1083;&#1086;&#1074;&#1072;%20&#1076;.&#8470;63%20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0;&#1082;&#1091;&#1083;&#1086;&#1074;&#1072;%20&#1076;.&#8470;63%20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082;&#1091;&#1083;&#1086;&#1074;&#1072;%20&#1076;.&#8470;63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93;&#1090;&#1086;&#1084;&#1089;&#1082;&#1072;&#1103;%20&#1076;.&#8470;4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0;&#1082;&#1091;&#1083;&#1086;&#1074;&#1072;%20&#1076;.&#8470;61%20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0;&#1082;&#1091;&#1083;&#1086;&#1074;&#1072;%20&#1076;.&#8470;61%20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0;&#1082;&#1091;&#1083;&#1086;&#1074;&#1072;%20&#1076;.&#8470;61%20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0;&#1082;&#1091;&#1083;&#1086;&#1074;&#1072;%20&#1076;.&#8470;61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93;&#1090;&#1086;&#1084;&#1089;&#1082;&#1072;&#1103;%20&#1076;.&#8470;4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93;&#1090;&#1086;&#1084;&#1089;&#1082;&#1072;&#1103;%20&#1076;.&#8470;4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7;&#1080;&#1085;&#1072;%20&#1076;.&#8470;1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7;&#1080;&#1085;&#1072;%20&#1076;.&#8470;99&#104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7;&#1080;&#1085;&#1072;%20&#1076;.&#8470;9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7;&#1080;&#1085;&#1072;%20&#1076;.&#8470;9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7;&#1080;&#1085;&#1072;%20&#1076;.&#8470;8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7"/>
    </sheetNames>
    <sheetDataSet>
      <sheetData sheetId="0">
        <row r="8">
          <cell r="D8">
            <v>2504108</v>
          </cell>
        </row>
        <row r="10">
          <cell r="D10">
            <v>45696</v>
          </cell>
        </row>
        <row r="11">
          <cell r="D11">
            <v>2549804</v>
          </cell>
        </row>
        <row r="13">
          <cell r="D13">
            <v>2487631</v>
          </cell>
        </row>
        <row r="14">
          <cell r="D14">
            <v>45908</v>
          </cell>
        </row>
        <row r="15">
          <cell r="D15">
            <v>2533539</v>
          </cell>
        </row>
        <row r="17">
          <cell r="D17">
            <v>135766</v>
          </cell>
        </row>
        <row r="18">
          <cell r="D18">
            <v>197054</v>
          </cell>
        </row>
        <row r="21">
          <cell r="D21">
            <v>1468</v>
          </cell>
        </row>
        <row r="23">
          <cell r="D23">
            <v>173535</v>
          </cell>
        </row>
        <row r="30">
          <cell r="D30">
            <v>186248</v>
          </cell>
        </row>
        <row r="33">
          <cell r="D33">
            <v>112059</v>
          </cell>
        </row>
        <row r="34">
          <cell r="D34">
            <v>801</v>
          </cell>
        </row>
        <row r="35">
          <cell r="D35">
            <v>55366</v>
          </cell>
        </row>
        <row r="38">
          <cell r="D38">
            <v>81862</v>
          </cell>
        </row>
        <row r="46">
          <cell r="D46">
            <v>214484</v>
          </cell>
        </row>
        <row r="47">
          <cell r="D47">
            <v>2012644</v>
          </cell>
        </row>
        <row r="48">
          <cell r="D48">
            <v>45696</v>
          </cell>
        </row>
        <row r="49">
          <cell r="D49">
            <v>2058340</v>
          </cell>
        </row>
        <row r="50">
          <cell r="D50">
            <v>491464</v>
          </cell>
        </row>
        <row r="51">
          <cell r="D51">
            <v>474987</v>
          </cell>
        </row>
        <row r="53">
          <cell r="D53">
            <v>1173368</v>
          </cell>
        </row>
        <row r="54">
          <cell r="D54">
            <v>300856</v>
          </cell>
        </row>
        <row r="55">
          <cell r="D55">
            <v>1631552</v>
          </cell>
        </row>
        <row r="56">
          <cell r="D56">
            <v>342398</v>
          </cell>
        </row>
        <row r="57">
          <cell r="D57">
            <v>473122</v>
          </cell>
        </row>
        <row r="58">
          <cell r="D58">
            <v>1247843</v>
          </cell>
        </row>
        <row r="59">
          <cell r="D59">
            <v>371307</v>
          </cell>
        </row>
        <row r="60">
          <cell r="D60">
            <v>5540446</v>
          </cell>
        </row>
        <row r="61">
          <cell r="D61">
            <v>1149151</v>
          </cell>
        </row>
        <row r="62">
          <cell r="D62">
            <v>294560</v>
          </cell>
        </row>
        <row r="63">
          <cell r="D63">
            <v>1614140</v>
          </cell>
        </row>
        <row r="64">
          <cell r="D64">
            <v>323155</v>
          </cell>
        </row>
        <row r="65">
          <cell r="D65">
            <v>454947</v>
          </cell>
        </row>
        <row r="66">
          <cell r="D66">
            <v>1229844</v>
          </cell>
        </row>
        <row r="68">
          <cell r="D68">
            <v>5486054</v>
          </cell>
        </row>
        <row r="69">
          <cell r="D69">
            <v>1133101</v>
          </cell>
        </row>
        <row r="70">
          <cell r="D70">
            <v>292269</v>
          </cell>
        </row>
        <row r="71">
          <cell r="D71">
            <v>1631552</v>
          </cell>
        </row>
        <row r="72">
          <cell r="D72">
            <v>318647</v>
          </cell>
        </row>
        <row r="73">
          <cell r="D73">
            <v>449469</v>
          </cell>
        </row>
        <row r="84">
          <cell r="D84">
            <v>5177820</v>
          </cell>
        </row>
        <row r="85">
          <cell r="D85">
            <v>362626</v>
          </cell>
        </row>
        <row r="86">
          <cell r="D86">
            <v>308234</v>
          </cell>
        </row>
        <row r="88">
          <cell r="D88">
            <v>1214735</v>
          </cell>
        </row>
        <row r="89">
          <cell r="D89">
            <v>1168314</v>
          </cell>
        </row>
        <row r="90">
          <cell r="D90">
            <v>274971</v>
          </cell>
        </row>
        <row r="91">
          <cell r="D91">
            <v>7917080</v>
          </cell>
        </row>
        <row r="93">
          <cell r="D93">
            <v>0</v>
          </cell>
        </row>
        <row r="100">
          <cell r="D100">
            <v>647760</v>
          </cell>
        </row>
        <row r="101">
          <cell r="D101">
            <v>630605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78"/>
    </sheetNames>
    <sheetDataSet>
      <sheetData sheetId="0">
        <row r="8">
          <cell r="D8">
            <v>5310903</v>
          </cell>
        </row>
        <row r="10">
          <cell r="D10">
            <v>5628720</v>
          </cell>
        </row>
        <row r="12">
          <cell r="D12">
            <v>5704620</v>
          </cell>
        </row>
        <row r="14">
          <cell r="D14">
            <v>312965</v>
          </cell>
        </row>
        <row r="17">
          <cell r="D17">
            <v>5623464</v>
          </cell>
        </row>
        <row r="20">
          <cell r="D20">
            <v>420453</v>
          </cell>
        </row>
        <row r="24">
          <cell r="D24">
            <v>421903</v>
          </cell>
        </row>
        <row r="32">
          <cell r="D32">
            <v>418652</v>
          </cell>
        </row>
        <row r="36">
          <cell r="D36">
            <v>13249</v>
          </cell>
        </row>
        <row r="38">
          <cell r="D38">
            <v>124452</v>
          </cell>
        </row>
        <row r="41">
          <cell r="D41">
            <v>63240</v>
          </cell>
        </row>
        <row r="43">
          <cell r="D43">
            <v>179468</v>
          </cell>
        </row>
        <row r="47">
          <cell r="D47">
            <v>53705</v>
          </cell>
        </row>
        <row r="48">
          <cell r="D48">
            <v>177969</v>
          </cell>
        </row>
        <row r="53">
          <cell r="D53">
            <v>75900</v>
          </cell>
        </row>
        <row r="54">
          <cell r="D54">
            <v>4638835</v>
          </cell>
        </row>
        <row r="55">
          <cell r="D55">
            <v>1065785</v>
          </cell>
        </row>
        <row r="56">
          <cell r="D56">
            <v>985679</v>
          </cell>
        </row>
        <row r="58">
          <cell r="D58">
            <v>1803302</v>
          </cell>
        </row>
        <row r="59">
          <cell r="D59">
            <v>461856</v>
          </cell>
        </row>
        <row r="61">
          <cell r="D61">
            <v>611439</v>
          </cell>
        </row>
        <row r="62">
          <cell r="D62">
            <v>787921</v>
          </cell>
        </row>
        <row r="63">
          <cell r="D63">
            <v>2391935</v>
          </cell>
        </row>
        <row r="64">
          <cell r="D64">
            <v>680240</v>
          </cell>
        </row>
        <row r="65">
          <cell r="D65">
            <v>10270904</v>
          </cell>
        </row>
        <row r="66">
          <cell r="D66">
            <v>1819601</v>
          </cell>
        </row>
        <row r="68">
          <cell r="D68">
            <v>3395775</v>
          </cell>
        </row>
        <row r="69">
          <cell r="D69">
            <v>615600</v>
          </cell>
        </row>
        <row r="70">
          <cell r="D70">
            <v>794295</v>
          </cell>
        </row>
        <row r="71">
          <cell r="D71">
            <v>2495561</v>
          </cell>
        </row>
        <row r="72">
          <cell r="D72">
            <v>758312</v>
          </cell>
        </row>
        <row r="73">
          <cell r="D73">
            <v>10345229</v>
          </cell>
        </row>
        <row r="75">
          <cell r="D75">
            <v>488376</v>
          </cell>
        </row>
        <row r="76">
          <cell r="D76">
            <v>3534211</v>
          </cell>
        </row>
        <row r="77">
          <cell r="D77">
            <v>569459</v>
          </cell>
        </row>
        <row r="78">
          <cell r="D78">
            <v>729047</v>
          </cell>
        </row>
        <row r="79">
          <cell r="D79">
            <v>2377228</v>
          </cell>
        </row>
        <row r="80">
          <cell r="D80">
            <v>680240</v>
          </cell>
        </row>
        <row r="81">
          <cell r="D81">
            <v>10278071</v>
          </cell>
        </row>
        <row r="93">
          <cell r="D93">
            <v>2730479</v>
          </cell>
        </row>
        <row r="94">
          <cell r="D94">
            <v>2618998</v>
          </cell>
        </row>
        <row r="95">
          <cell r="D95">
            <v>546231</v>
          </cell>
        </row>
        <row r="96">
          <cell r="D96">
            <v>17893752</v>
          </cell>
        </row>
        <row r="98">
          <cell r="D98">
            <v>0</v>
          </cell>
        </row>
        <row r="103">
          <cell r="D103">
            <v>105939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6Б"/>
    </sheetNames>
    <sheetDataSet>
      <sheetData sheetId="0">
        <row r="8">
          <cell r="D8">
            <v>2415577</v>
          </cell>
        </row>
        <row r="9">
          <cell r="D9">
            <v>294718</v>
          </cell>
        </row>
        <row r="11">
          <cell r="D11">
            <v>40992</v>
          </cell>
        </row>
        <row r="12">
          <cell r="D12">
            <v>2751287</v>
          </cell>
        </row>
        <row r="13">
          <cell r="D13">
            <v>2483637</v>
          </cell>
        </row>
        <row r="15">
          <cell r="D15">
            <v>2778342</v>
          </cell>
        </row>
        <row r="16">
          <cell r="D16">
            <v>42923</v>
          </cell>
        </row>
        <row r="17">
          <cell r="D17">
            <v>2821265</v>
          </cell>
        </row>
        <row r="19">
          <cell r="D19">
            <v>58839</v>
          </cell>
        </row>
        <row r="23">
          <cell r="D23">
            <v>1138</v>
          </cell>
        </row>
        <row r="34">
          <cell r="D34">
            <v>8488</v>
          </cell>
        </row>
        <row r="36">
          <cell r="D36">
            <v>59946</v>
          </cell>
        </row>
        <row r="41">
          <cell r="D41">
            <v>88420</v>
          </cell>
        </row>
        <row r="49">
          <cell r="D49">
            <v>226828</v>
          </cell>
        </row>
        <row r="50">
          <cell r="D50">
            <v>2500042</v>
          </cell>
        </row>
        <row r="51">
          <cell r="D51">
            <v>40992</v>
          </cell>
        </row>
        <row r="52">
          <cell r="D52">
            <v>2541034</v>
          </cell>
        </row>
        <row r="53">
          <cell r="D53">
            <v>210253</v>
          </cell>
        </row>
        <row r="54">
          <cell r="D54">
            <v>278300</v>
          </cell>
        </row>
        <row r="57">
          <cell r="D57">
            <v>215306</v>
          </cell>
        </row>
        <row r="58">
          <cell r="D58">
            <v>2470126</v>
          </cell>
        </row>
        <row r="59">
          <cell r="D59">
            <v>313527</v>
          </cell>
        </row>
        <row r="60">
          <cell r="D60">
            <v>386103</v>
          </cell>
        </row>
        <row r="61">
          <cell r="D61">
            <v>1259197</v>
          </cell>
        </row>
        <row r="62">
          <cell r="D62">
            <v>330704</v>
          </cell>
        </row>
        <row r="64">
          <cell r="D64">
            <v>966467</v>
          </cell>
        </row>
        <row r="65">
          <cell r="D65">
            <v>231508</v>
          </cell>
        </row>
        <row r="66">
          <cell r="D66">
            <v>2563903</v>
          </cell>
        </row>
        <row r="67">
          <cell r="D67">
            <v>734397</v>
          </cell>
        </row>
        <row r="68">
          <cell r="D68">
            <v>709081</v>
          </cell>
        </row>
        <row r="69">
          <cell r="D69">
            <v>1233607</v>
          </cell>
        </row>
        <row r="70">
          <cell r="D70">
            <v>401121</v>
          </cell>
        </row>
        <row r="71">
          <cell r="D71">
            <v>6840084</v>
          </cell>
        </row>
        <row r="72">
          <cell r="D72">
            <v>1047698</v>
          </cell>
        </row>
        <row r="73">
          <cell r="D73">
            <v>237808</v>
          </cell>
        </row>
        <row r="74">
          <cell r="D74">
            <v>2470126</v>
          </cell>
        </row>
        <row r="75">
          <cell r="D75">
            <v>543718</v>
          </cell>
        </row>
        <row r="76">
          <cell r="D76">
            <v>571027</v>
          </cell>
        </row>
        <row r="77">
          <cell r="D77">
            <v>1157077</v>
          </cell>
        </row>
        <row r="88">
          <cell r="D88">
            <v>-423385</v>
          </cell>
        </row>
        <row r="89">
          <cell r="D89">
            <v>481926</v>
          </cell>
        </row>
        <row r="91">
          <cell r="D91">
            <v>1300404</v>
          </cell>
        </row>
        <row r="92">
          <cell r="D92">
            <v>1348299</v>
          </cell>
        </row>
        <row r="93">
          <cell r="D93">
            <v>242034</v>
          </cell>
        </row>
        <row r="94">
          <cell r="D94">
            <v>6819522</v>
          </cell>
        </row>
        <row r="96">
          <cell r="D96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24"/>
    </sheetNames>
    <sheetDataSet>
      <sheetData sheetId="0">
        <row r="8">
          <cell r="D8">
            <v>2354267</v>
          </cell>
        </row>
        <row r="10">
          <cell r="D10">
            <v>34944</v>
          </cell>
        </row>
        <row r="11">
          <cell r="D11">
            <v>2389211</v>
          </cell>
        </row>
        <row r="12">
          <cell r="D12">
            <v>2336341</v>
          </cell>
        </row>
        <row r="13">
          <cell r="D13">
            <v>2336341</v>
          </cell>
        </row>
        <row r="14">
          <cell r="D14">
            <v>36446</v>
          </cell>
        </row>
        <row r="17">
          <cell r="D17">
            <v>42572</v>
          </cell>
        </row>
        <row r="21">
          <cell r="D21">
            <v>1214</v>
          </cell>
        </row>
        <row r="33">
          <cell r="D33">
            <v>8228</v>
          </cell>
        </row>
        <row r="35">
          <cell r="D35">
            <v>52053</v>
          </cell>
        </row>
        <row r="40">
          <cell r="D40">
            <v>79719</v>
          </cell>
        </row>
        <row r="49">
          <cell r="D49">
            <v>194023</v>
          </cell>
        </row>
        <row r="50">
          <cell r="D50">
            <v>2138772</v>
          </cell>
        </row>
        <row r="51">
          <cell r="D51">
            <v>34944</v>
          </cell>
        </row>
        <row r="52">
          <cell r="D52">
            <v>2173716</v>
          </cell>
        </row>
        <row r="53">
          <cell r="D53">
            <v>215495</v>
          </cell>
        </row>
        <row r="54">
          <cell r="D54">
            <v>197569</v>
          </cell>
        </row>
        <row r="57">
          <cell r="D57">
            <v>189323</v>
          </cell>
        </row>
        <row r="58">
          <cell r="D58">
            <v>1334715</v>
          </cell>
        </row>
        <row r="59">
          <cell r="D59">
            <v>272804</v>
          </cell>
        </row>
        <row r="60">
          <cell r="D60">
            <v>338978</v>
          </cell>
        </row>
        <row r="61">
          <cell r="D61">
            <v>1293030</v>
          </cell>
        </row>
        <row r="62">
          <cell r="D62">
            <v>295977</v>
          </cell>
        </row>
        <row r="64">
          <cell r="D64">
            <v>759368</v>
          </cell>
        </row>
        <row r="65">
          <cell r="D65">
            <v>195037</v>
          </cell>
        </row>
        <row r="66">
          <cell r="D66">
            <v>1559717</v>
          </cell>
        </row>
        <row r="67">
          <cell r="D67">
            <v>281056</v>
          </cell>
        </row>
        <row r="68">
          <cell r="D68">
            <v>349109</v>
          </cell>
        </row>
        <row r="69">
          <cell r="D69">
            <v>1210698</v>
          </cell>
        </row>
        <row r="70">
          <cell r="D70">
            <v>358353</v>
          </cell>
        </row>
        <row r="71">
          <cell r="D71">
            <v>4713338</v>
          </cell>
        </row>
        <row r="72">
          <cell r="D72">
            <v>531929</v>
          </cell>
        </row>
        <row r="73">
          <cell r="D73">
            <v>137027</v>
          </cell>
        </row>
        <row r="74">
          <cell r="D74">
            <v>1334715</v>
          </cell>
        </row>
        <row r="75">
          <cell r="D75">
            <v>286775</v>
          </cell>
        </row>
        <row r="76">
          <cell r="D76">
            <v>309889</v>
          </cell>
        </row>
        <row r="77">
          <cell r="D77">
            <v>1124320</v>
          </cell>
        </row>
        <row r="88">
          <cell r="D88">
            <v>443177</v>
          </cell>
        </row>
        <row r="89">
          <cell r="D89">
            <v>692706</v>
          </cell>
        </row>
        <row r="91">
          <cell r="D91">
            <v>1130051</v>
          </cell>
        </row>
        <row r="92">
          <cell r="D92">
            <v>1102712</v>
          </cell>
        </row>
        <row r="93">
          <cell r="D93">
            <v>261888</v>
          </cell>
        </row>
        <row r="94">
          <cell r="D94">
            <v>6837353</v>
          </cell>
        </row>
        <row r="96">
          <cell r="D96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22"/>
    </sheetNames>
    <sheetDataSet>
      <sheetData sheetId="0">
        <row r="8">
          <cell r="D8">
            <v>1447304</v>
          </cell>
        </row>
        <row r="9">
          <cell r="D9">
            <v>292282</v>
          </cell>
        </row>
        <row r="11">
          <cell r="D11">
            <v>25872</v>
          </cell>
        </row>
        <row r="12">
          <cell r="D12">
            <v>1765458</v>
          </cell>
        </row>
        <row r="14">
          <cell r="D14">
            <v>301005</v>
          </cell>
        </row>
        <row r="15">
          <cell r="D15">
            <v>1773353</v>
          </cell>
        </row>
        <row r="16">
          <cell r="D16">
            <v>27584</v>
          </cell>
        </row>
        <row r="19">
          <cell r="D19">
            <v>26191</v>
          </cell>
        </row>
        <row r="23">
          <cell r="D23">
            <v>1275</v>
          </cell>
        </row>
        <row r="36">
          <cell r="D36">
            <v>3472</v>
          </cell>
        </row>
        <row r="37">
          <cell r="D37">
            <v>534</v>
          </cell>
        </row>
        <row r="49">
          <cell r="D49">
            <v>145072</v>
          </cell>
        </row>
        <row r="50">
          <cell r="D50">
            <v>1332862</v>
          </cell>
        </row>
        <row r="51">
          <cell r="D51">
            <v>25872</v>
          </cell>
        </row>
        <row r="52">
          <cell r="D52">
            <v>1358734</v>
          </cell>
        </row>
        <row r="53">
          <cell r="D53">
            <v>406724</v>
          </cell>
        </row>
        <row r="56">
          <cell r="D56">
            <v>511175</v>
          </cell>
        </row>
        <row r="57">
          <cell r="D57">
            <v>130877</v>
          </cell>
        </row>
        <row r="58">
          <cell r="D58">
            <v>1164336</v>
          </cell>
        </row>
        <row r="59">
          <cell r="D59">
            <v>171533</v>
          </cell>
        </row>
        <row r="60">
          <cell r="D60">
            <v>222079</v>
          </cell>
        </row>
        <row r="61">
          <cell r="D61">
            <v>661130</v>
          </cell>
        </row>
        <row r="63">
          <cell r="D63">
            <v>3026883</v>
          </cell>
        </row>
        <row r="64">
          <cell r="D64">
            <v>469084</v>
          </cell>
        </row>
        <row r="65">
          <cell r="D65">
            <v>121466</v>
          </cell>
        </row>
        <row r="66">
          <cell r="D66">
            <v>1087037</v>
          </cell>
        </row>
        <row r="67">
          <cell r="D67">
            <v>173372</v>
          </cell>
        </row>
        <row r="68">
          <cell r="D68">
            <v>215772</v>
          </cell>
        </row>
        <row r="70">
          <cell r="D70">
            <v>213573</v>
          </cell>
        </row>
        <row r="71">
          <cell r="D71">
            <v>2867006</v>
          </cell>
        </row>
        <row r="72">
          <cell r="D72">
            <v>476978</v>
          </cell>
        </row>
        <row r="73">
          <cell r="D73">
            <v>123419</v>
          </cell>
        </row>
        <row r="74">
          <cell r="D74">
            <v>1164336</v>
          </cell>
        </row>
        <row r="75">
          <cell r="D75">
            <v>165227</v>
          </cell>
        </row>
        <row r="86">
          <cell r="D86">
            <v>165753</v>
          </cell>
        </row>
        <row r="87">
          <cell r="D87">
            <v>2840560</v>
          </cell>
        </row>
        <row r="88">
          <cell r="D88">
            <v>186323</v>
          </cell>
        </row>
        <row r="91">
          <cell r="D91">
            <v>843868</v>
          </cell>
        </row>
        <row r="92">
          <cell r="D92">
            <v>797077</v>
          </cell>
        </row>
        <row r="93">
          <cell r="D93">
            <v>174247</v>
          </cell>
        </row>
        <row r="94">
          <cell r="D94">
            <v>5378671</v>
          </cell>
        </row>
        <row r="96">
          <cell r="D96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220"/>
    </sheetNames>
    <sheetDataSet>
      <sheetData sheetId="0">
        <row r="8">
          <cell r="D8">
            <v>2315066</v>
          </cell>
        </row>
        <row r="9">
          <cell r="D9">
            <v>158487</v>
          </cell>
        </row>
        <row r="11">
          <cell r="D11">
            <v>42672</v>
          </cell>
        </row>
        <row r="12">
          <cell r="D12">
            <v>2516225</v>
          </cell>
        </row>
        <row r="14">
          <cell r="D14">
            <v>141664</v>
          </cell>
        </row>
        <row r="15">
          <cell r="D15">
            <v>2472724</v>
          </cell>
        </row>
        <row r="16">
          <cell r="D16">
            <v>43428</v>
          </cell>
        </row>
        <row r="19">
          <cell r="D19">
            <v>79825</v>
          </cell>
        </row>
        <row r="23">
          <cell r="D23">
            <v>1472</v>
          </cell>
        </row>
        <row r="36">
          <cell r="D36">
            <v>5208</v>
          </cell>
        </row>
        <row r="37">
          <cell r="D37">
            <v>801</v>
          </cell>
        </row>
        <row r="49">
          <cell r="D49">
            <v>206854</v>
          </cell>
        </row>
        <row r="50">
          <cell r="D50">
            <v>1940238</v>
          </cell>
        </row>
        <row r="51">
          <cell r="D51">
            <v>42672</v>
          </cell>
        </row>
        <row r="52">
          <cell r="D52">
            <v>1982910</v>
          </cell>
        </row>
        <row r="53">
          <cell r="D53">
            <v>533315</v>
          </cell>
        </row>
        <row r="56">
          <cell r="D56">
            <v>1049201</v>
          </cell>
        </row>
        <row r="57">
          <cell r="D57">
            <v>268625</v>
          </cell>
        </row>
        <row r="58">
          <cell r="D58">
            <v>1640884</v>
          </cell>
        </row>
        <row r="59">
          <cell r="D59">
            <v>357017</v>
          </cell>
        </row>
        <row r="60">
          <cell r="D60">
            <v>459388</v>
          </cell>
        </row>
        <row r="61">
          <cell r="D61">
            <v>1296572</v>
          </cell>
        </row>
        <row r="63">
          <cell r="D63">
            <v>5401322</v>
          </cell>
        </row>
        <row r="64">
          <cell r="D64">
            <v>1137591</v>
          </cell>
        </row>
        <row r="65">
          <cell r="D65">
            <v>296301</v>
          </cell>
        </row>
        <row r="66">
          <cell r="D66">
            <v>1606491</v>
          </cell>
        </row>
        <row r="67">
          <cell r="D67">
            <v>346700</v>
          </cell>
        </row>
        <row r="68">
          <cell r="D68">
            <v>472221</v>
          </cell>
        </row>
        <row r="70">
          <cell r="D70">
            <v>385369</v>
          </cell>
        </row>
        <row r="71">
          <cell r="D71">
            <v>5465209</v>
          </cell>
        </row>
        <row r="72">
          <cell r="D72">
            <v>1161459</v>
          </cell>
        </row>
        <row r="73">
          <cell r="D73">
            <v>299216</v>
          </cell>
        </row>
        <row r="74">
          <cell r="D74">
            <v>1640884</v>
          </cell>
        </row>
        <row r="75">
          <cell r="D75">
            <v>342186</v>
          </cell>
        </row>
        <row r="80">
          <cell r="D80">
            <v>1161459</v>
          </cell>
        </row>
        <row r="81">
          <cell r="D81">
            <v>299216</v>
          </cell>
        </row>
        <row r="82">
          <cell r="D82">
            <v>1640884</v>
          </cell>
        </row>
        <row r="84">
          <cell r="D84">
            <v>471676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635"/>
    </sheetNames>
    <sheetDataSet>
      <sheetData sheetId="0">
        <row r="8">
          <cell r="D8">
            <v>940593</v>
          </cell>
        </row>
        <row r="9">
          <cell r="D9">
            <v>27733</v>
          </cell>
        </row>
        <row r="11">
          <cell r="D11">
            <v>14448</v>
          </cell>
        </row>
        <row r="12">
          <cell r="D12">
            <v>982774</v>
          </cell>
        </row>
        <row r="14">
          <cell r="D14">
            <v>30045</v>
          </cell>
        </row>
        <row r="15">
          <cell r="D15">
            <v>940793</v>
          </cell>
        </row>
        <row r="16">
          <cell r="D16">
            <v>14404</v>
          </cell>
        </row>
        <row r="19">
          <cell r="D19">
            <v>18088</v>
          </cell>
        </row>
        <row r="20">
          <cell r="D20">
            <v>75638</v>
          </cell>
        </row>
        <row r="24">
          <cell r="D24">
            <v>61626</v>
          </cell>
        </row>
        <row r="32">
          <cell r="D32">
            <v>72021</v>
          </cell>
        </row>
        <row r="35">
          <cell r="D35">
            <v>87816</v>
          </cell>
        </row>
        <row r="37">
          <cell r="D37">
            <v>534</v>
          </cell>
        </row>
        <row r="38">
          <cell r="D38">
            <v>21410</v>
          </cell>
        </row>
        <row r="41">
          <cell r="D41">
            <v>57092</v>
          </cell>
        </row>
        <row r="43">
          <cell r="D43">
            <v>30650</v>
          </cell>
        </row>
        <row r="51">
          <cell r="D51">
            <v>79803</v>
          </cell>
        </row>
        <row r="52">
          <cell r="D52">
            <v>858298</v>
          </cell>
        </row>
        <row r="53">
          <cell r="D53">
            <v>14448</v>
          </cell>
        </row>
        <row r="54">
          <cell r="D54">
            <v>872746</v>
          </cell>
        </row>
        <row r="55">
          <cell r="D55">
            <v>110028</v>
          </cell>
        </row>
        <row r="56">
          <cell r="D56">
            <v>82495</v>
          </cell>
        </row>
        <row r="58">
          <cell r="D58">
            <v>350867</v>
          </cell>
        </row>
        <row r="59">
          <cell r="D59">
            <v>89833</v>
          </cell>
        </row>
        <row r="60">
          <cell r="D60">
            <v>798052</v>
          </cell>
        </row>
        <row r="61">
          <cell r="D61">
            <v>119241</v>
          </cell>
        </row>
        <row r="62">
          <cell r="D62">
            <v>153517</v>
          </cell>
        </row>
        <row r="63">
          <cell r="D63">
            <v>390726</v>
          </cell>
        </row>
        <row r="64">
          <cell r="D64">
            <v>129557</v>
          </cell>
        </row>
        <row r="65">
          <cell r="D65">
            <v>2031793</v>
          </cell>
        </row>
        <row r="66">
          <cell r="D66">
            <v>289157</v>
          </cell>
        </row>
        <row r="67">
          <cell r="D67">
            <v>74494</v>
          </cell>
        </row>
        <row r="68">
          <cell r="D68">
            <v>781628</v>
          </cell>
        </row>
        <row r="69">
          <cell r="D69">
            <v>114624</v>
          </cell>
        </row>
        <row r="70">
          <cell r="D70">
            <v>138315</v>
          </cell>
        </row>
        <row r="71">
          <cell r="D71">
            <v>380479</v>
          </cell>
        </row>
        <row r="73">
          <cell r="D73">
            <v>1931559</v>
          </cell>
        </row>
        <row r="74">
          <cell r="D74">
            <v>282748</v>
          </cell>
        </row>
        <row r="75">
          <cell r="D75">
            <v>72943</v>
          </cell>
        </row>
        <row r="76">
          <cell r="D76">
            <v>798052</v>
          </cell>
        </row>
        <row r="77">
          <cell r="D77">
            <v>108826</v>
          </cell>
        </row>
        <row r="78">
          <cell r="D78">
            <v>133322</v>
          </cell>
        </row>
        <row r="89">
          <cell r="D89">
            <v>1877726</v>
          </cell>
        </row>
        <row r="90">
          <cell r="D90">
            <v>154067</v>
          </cell>
        </row>
        <row r="91">
          <cell r="D91">
            <v>53833</v>
          </cell>
        </row>
        <row r="93">
          <cell r="D93">
            <v>469732</v>
          </cell>
        </row>
        <row r="94">
          <cell r="D94">
            <v>466648</v>
          </cell>
        </row>
        <row r="95">
          <cell r="D95">
            <v>48621</v>
          </cell>
        </row>
        <row r="96">
          <cell r="D96">
            <v>2043491</v>
          </cell>
        </row>
        <row r="98">
          <cell r="D98">
            <v>0</v>
          </cell>
        </row>
        <row r="105">
          <cell r="D105">
            <v>200356</v>
          </cell>
        </row>
        <row r="106">
          <cell r="D106">
            <v>199649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634"/>
    </sheetNames>
    <sheetDataSet>
      <sheetData sheetId="0">
        <row r="8">
          <cell r="D8">
            <v>1192465</v>
          </cell>
        </row>
        <row r="9">
          <cell r="D9">
            <v>98184</v>
          </cell>
        </row>
        <row r="11">
          <cell r="D11">
            <v>14784</v>
          </cell>
        </row>
        <row r="12">
          <cell r="D12">
            <v>1305433</v>
          </cell>
        </row>
        <row r="14">
          <cell r="D14">
            <v>99832</v>
          </cell>
        </row>
        <row r="15">
          <cell r="D15">
            <v>1361372</v>
          </cell>
        </row>
        <row r="16">
          <cell r="D16">
            <v>15290</v>
          </cell>
        </row>
        <row r="19">
          <cell r="D19">
            <v>22041</v>
          </cell>
        </row>
        <row r="20">
          <cell r="D20">
            <v>96407</v>
          </cell>
        </row>
        <row r="24">
          <cell r="D24">
            <v>81943</v>
          </cell>
        </row>
        <row r="30">
          <cell r="D30">
            <v>95995</v>
          </cell>
        </row>
        <row r="33">
          <cell r="D33">
            <v>88357</v>
          </cell>
        </row>
        <row r="35">
          <cell r="D35">
            <v>534</v>
          </cell>
        </row>
        <row r="36">
          <cell r="D36">
            <v>28536</v>
          </cell>
        </row>
        <row r="39">
          <cell r="D39">
            <v>54017</v>
          </cell>
        </row>
        <row r="41">
          <cell r="D41">
            <v>40853</v>
          </cell>
        </row>
        <row r="49">
          <cell r="D49">
            <v>106367</v>
          </cell>
        </row>
        <row r="50">
          <cell r="D50">
            <v>1087709</v>
          </cell>
        </row>
        <row r="51">
          <cell r="D51">
            <v>14784</v>
          </cell>
        </row>
        <row r="52">
          <cell r="D52">
            <v>1102493</v>
          </cell>
        </row>
        <row r="53">
          <cell r="D53">
            <v>202940</v>
          </cell>
        </row>
        <row r="54">
          <cell r="D54">
            <v>273663</v>
          </cell>
        </row>
        <row r="56">
          <cell r="D56">
            <v>328381</v>
          </cell>
        </row>
        <row r="57">
          <cell r="D57">
            <v>84075</v>
          </cell>
        </row>
        <row r="58">
          <cell r="D58">
            <v>933331</v>
          </cell>
        </row>
        <row r="59">
          <cell r="D59">
            <v>130994</v>
          </cell>
        </row>
        <row r="60">
          <cell r="D60">
            <v>157678</v>
          </cell>
        </row>
        <row r="61">
          <cell r="D61">
            <v>511071</v>
          </cell>
        </row>
        <row r="62">
          <cell r="D62">
            <v>114865</v>
          </cell>
        </row>
        <row r="63">
          <cell r="D63">
            <v>2260395</v>
          </cell>
        </row>
        <row r="64">
          <cell r="D64">
            <v>461125</v>
          </cell>
        </row>
        <row r="65">
          <cell r="D65">
            <v>113212</v>
          </cell>
        </row>
        <row r="66">
          <cell r="D66">
            <v>990741</v>
          </cell>
        </row>
        <row r="67">
          <cell r="D67">
            <v>160941</v>
          </cell>
        </row>
        <row r="68">
          <cell r="D68">
            <v>201496</v>
          </cell>
        </row>
        <row r="69">
          <cell r="D69">
            <v>536612</v>
          </cell>
        </row>
        <row r="71">
          <cell r="D71">
            <v>2599255</v>
          </cell>
        </row>
        <row r="72">
          <cell r="D72">
            <v>285421</v>
          </cell>
        </row>
        <row r="73">
          <cell r="D73">
            <v>73331</v>
          </cell>
        </row>
        <row r="74">
          <cell r="D74">
            <v>933331</v>
          </cell>
        </row>
        <row r="75">
          <cell r="D75">
            <v>127300</v>
          </cell>
        </row>
        <row r="76">
          <cell r="D76">
            <v>146945</v>
          </cell>
        </row>
        <row r="87">
          <cell r="D87">
            <v>2164178</v>
          </cell>
        </row>
        <row r="88">
          <cell r="D88">
            <v>96217</v>
          </cell>
        </row>
        <row r="89">
          <cell r="D89">
            <v>435077</v>
          </cell>
        </row>
        <row r="91">
          <cell r="D91">
            <v>626090</v>
          </cell>
        </row>
        <row r="92">
          <cell r="D92">
            <v>603831</v>
          </cell>
        </row>
        <row r="93">
          <cell r="D93">
            <v>210093</v>
          </cell>
        </row>
        <row r="94">
          <cell r="D94">
            <v>3188041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633"/>
    </sheetNames>
    <sheetDataSet>
      <sheetData sheetId="0">
        <row r="8">
          <cell r="D8">
            <v>2789504</v>
          </cell>
        </row>
        <row r="9">
          <cell r="D9">
            <v>211317</v>
          </cell>
        </row>
        <row r="11">
          <cell r="D11">
            <v>40656</v>
          </cell>
        </row>
        <row r="12">
          <cell r="D12">
            <v>3041477</v>
          </cell>
        </row>
        <row r="13">
          <cell r="D13">
            <v>2792996</v>
          </cell>
        </row>
        <row r="15">
          <cell r="D15">
            <v>3003822</v>
          </cell>
        </row>
        <row r="16">
          <cell r="D16">
            <v>42015</v>
          </cell>
        </row>
        <row r="19">
          <cell r="D19">
            <v>51828</v>
          </cell>
        </row>
        <row r="25">
          <cell r="D25">
            <v>1552</v>
          </cell>
        </row>
        <row r="38">
          <cell r="D38">
            <v>11574</v>
          </cell>
        </row>
        <row r="40">
          <cell r="D40">
            <v>66348</v>
          </cell>
        </row>
        <row r="45">
          <cell r="D45">
            <v>94985</v>
          </cell>
        </row>
        <row r="53">
          <cell r="D53">
            <v>248308</v>
          </cell>
        </row>
        <row r="54">
          <cell r="D54">
            <v>2695812</v>
          </cell>
        </row>
        <row r="55">
          <cell r="D55">
            <v>40656</v>
          </cell>
        </row>
        <row r="56">
          <cell r="D56">
            <v>2736468</v>
          </cell>
        </row>
        <row r="57">
          <cell r="D57">
            <v>305009</v>
          </cell>
        </row>
        <row r="58">
          <cell r="D58">
            <v>308010</v>
          </cell>
        </row>
        <row r="61">
          <cell r="D61">
            <v>294870</v>
          </cell>
        </row>
        <row r="62">
          <cell r="D62">
            <v>1800617</v>
          </cell>
        </row>
        <row r="63">
          <cell r="D63">
            <v>425292</v>
          </cell>
        </row>
        <row r="64">
          <cell r="D64">
            <v>528339</v>
          </cell>
        </row>
        <row r="65">
          <cell r="D65">
            <v>1320207</v>
          </cell>
        </row>
        <row r="66">
          <cell r="D66">
            <v>415116</v>
          </cell>
        </row>
        <row r="68">
          <cell r="D68">
            <v>1120965</v>
          </cell>
        </row>
        <row r="69">
          <cell r="D69">
            <v>286230</v>
          </cell>
        </row>
        <row r="70">
          <cell r="D70">
            <v>1818141</v>
          </cell>
        </row>
        <row r="71">
          <cell r="D71">
            <v>421610</v>
          </cell>
        </row>
        <row r="72">
          <cell r="D72">
            <v>518459</v>
          </cell>
        </row>
        <row r="73">
          <cell r="D73">
            <v>1415360</v>
          </cell>
        </row>
        <row r="74">
          <cell r="D74">
            <v>449273</v>
          </cell>
        </row>
        <row r="75">
          <cell r="D75">
            <v>6030038</v>
          </cell>
        </row>
        <row r="76">
          <cell r="D76">
            <v>1393674</v>
          </cell>
        </row>
        <row r="77">
          <cell r="D77">
            <v>359354</v>
          </cell>
        </row>
        <row r="78">
          <cell r="D78">
            <v>1800617</v>
          </cell>
        </row>
        <row r="79">
          <cell r="D79">
            <v>370381</v>
          </cell>
        </row>
        <row r="80">
          <cell r="D80">
            <v>537184</v>
          </cell>
        </row>
        <row r="81">
          <cell r="D81">
            <v>1185098</v>
          </cell>
        </row>
        <row r="92">
          <cell r="D92">
            <v>-125523</v>
          </cell>
        </row>
        <row r="93">
          <cell r="D93">
            <v>-31386</v>
          </cell>
        </row>
        <row r="95">
          <cell r="D95">
            <v>1455688</v>
          </cell>
        </row>
        <row r="96">
          <cell r="D96">
            <v>1348255</v>
          </cell>
        </row>
        <row r="97">
          <cell r="D97">
            <v>569314</v>
          </cell>
        </row>
        <row r="98">
          <cell r="D98">
            <v>2117643</v>
          </cell>
        </row>
        <row r="100">
          <cell r="D100">
            <v>6787471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632"/>
    </sheetNames>
    <sheetDataSet>
      <sheetData sheetId="0">
        <row r="8">
          <cell r="D8">
            <v>3312811</v>
          </cell>
        </row>
        <row r="9">
          <cell r="D9">
            <v>206114</v>
          </cell>
        </row>
        <row r="10">
          <cell r="D10">
            <v>3518925</v>
          </cell>
        </row>
        <row r="12">
          <cell r="D12">
            <v>3564957</v>
          </cell>
        </row>
        <row r="13">
          <cell r="D13">
            <v>3248446</v>
          </cell>
        </row>
        <row r="14">
          <cell r="D14">
            <v>160367</v>
          </cell>
        </row>
        <row r="17">
          <cell r="D17">
            <v>3455856</v>
          </cell>
        </row>
        <row r="19">
          <cell r="D19">
            <v>130724</v>
          </cell>
        </row>
        <row r="21">
          <cell r="D21">
            <v>277331</v>
          </cell>
        </row>
        <row r="24">
          <cell r="D24">
            <v>2027</v>
          </cell>
        </row>
        <row r="32">
          <cell r="D32">
            <v>261727</v>
          </cell>
        </row>
        <row r="35">
          <cell r="D35">
            <v>187052</v>
          </cell>
        </row>
        <row r="37">
          <cell r="D37">
            <v>1335</v>
          </cell>
        </row>
        <row r="41">
          <cell r="D41">
            <v>112684</v>
          </cell>
        </row>
        <row r="45">
          <cell r="D45">
            <v>33575</v>
          </cell>
        </row>
        <row r="50">
          <cell r="D50">
            <v>2815039</v>
          </cell>
        </row>
        <row r="51">
          <cell r="D51">
            <v>46032</v>
          </cell>
        </row>
        <row r="52">
          <cell r="D52">
            <v>2861071</v>
          </cell>
        </row>
        <row r="53">
          <cell r="D53">
            <v>703886</v>
          </cell>
        </row>
        <row r="54">
          <cell r="D54">
            <v>593774</v>
          </cell>
        </row>
        <row r="56">
          <cell r="D56">
            <v>1020146</v>
          </cell>
        </row>
        <row r="58">
          <cell r="D58">
            <v>3338373</v>
          </cell>
        </row>
        <row r="59">
          <cell r="D59">
            <v>313818</v>
          </cell>
        </row>
        <row r="60">
          <cell r="D60">
            <v>423319</v>
          </cell>
        </row>
        <row r="61">
          <cell r="D61">
            <v>1357578</v>
          </cell>
        </row>
        <row r="62">
          <cell r="D62">
            <v>467073</v>
          </cell>
        </row>
        <row r="63">
          <cell r="D63">
            <v>7182421</v>
          </cell>
        </row>
        <row r="65">
          <cell r="D65">
            <v>318005</v>
          </cell>
        </row>
        <row r="66">
          <cell r="D66">
            <v>3271539</v>
          </cell>
        </row>
        <row r="67">
          <cell r="D67">
            <v>380733</v>
          </cell>
        </row>
        <row r="68">
          <cell r="D68">
            <v>513676</v>
          </cell>
        </row>
        <row r="69">
          <cell r="D69">
            <v>1336884</v>
          </cell>
        </row>
        <row r="70">
          <cell r="D70">
            <v>485910</v>
          </cell>
        </row>
        <row r="72">
          <cell r="D72">
            <v>1153622</v>
          </cell>
        </row>
        <row r="73">
          <cell r="D73">
            <v>295361</v>
          </cell>
        </row>
        <row r="74">
          <cell r="D74">
            <v>3338373</v>
          </cell>
        </row>
        <row r="75">
          <cell r="D75">
            <v>382864</v>
          </cell>
        </row>
        <row r="76">
          <cell r="D76">
            <v>498141</v>
          </cell>
        </row>
        <row r="77">
          <cell r="D77">
            <v>1218472</v>
          </cell>
        </row>
        <row r="78">
          <cell r="D78">
            <v>467073</v>
          </cell>
        </row>
        <row r="89">
          <cell r="D89">
            <v>193894</v>
          </cell>
        </row>
        <row r="91">
          <cell r="D91">
            <v>1689674</v>
          </cell>
        </row>
        <row r="92">
          <cell r="D92">
            <v>1701077</v>
          </cell>
        </row>
        <row r="93">
          <cell r="D93">
            <v>319013</v>
          </cell>
        </row>
        <row r="94">
          <cell r="D94">
            <v>8927796</v>
          </cell>
        </row>
        <row r="96">
          <cell r="D96">
            <v>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631"/>
    </sheetNames>
    <sheetDataSet>
      <sheetData sheetId="0">
        <row r="8">
          <cell r="D8">
            <v>2475421</v>
          </cell>
        </row>
        <row r="9">
          <cell r="D9">
            <v>21139</v>
          </cell>
        </row>
        <row r="11">
          <cell r="D11">
            <v>31920</v>
          </cell>
        </row>
        <row r="12">
          <cell r="D12">
            <v>2528480</v>
          </cell>
        </row>
        <row r="14">
          <cell r="D14">
            <v>21143</v>
          </cell>
        </row>
        <row r="15">
          <cell r="D15">
            <v>2491096</v>
          </cell>
        </row>
        <row r="16">
          <cell r="D16">
            <v>30842</v>
          </cell>
        </row>
        <row r="19">
          <cell r="D19">
            <v>40679</v>
          </cell>
        </row>
        <row r="20">
          <cell r="D20">
            <v>192720</v>
          </cell>
        </row>
        <row r="24">
          <cell r="D24">
            <v>158636</v>
          </cell>
        </row>
        <row r="31">
          <cell r="D31">
            <v>185687</v>
          </cell>
        </row>
        <row r="34">
          <cell r="D34">
            <v>112067</v>
          </cell>
        </row>
        <row r="36">
          <cell r="D36">
            <v>534</v>
          </cell>
        </row>
        <row r="37">
          <cell r="D37">
            <v>55199</v>
          </cell>
        </row>
        <row r="40">
          <cell r="D40">
            <v>69388</v>
          </cell>
        </row>
        <row r="42">
          <cell r="D42">
            <v>80324</v>
          </cell>
        </row>
        <row r="50">
          <cell r="D50">
            <v>207441</v>
          </cell>
        </row>
        <row r="51">
          <cell r="D51">
            <v>1980002</v>
          </cell>
        </row>
        <row r="52">
          <cell r="D52">
            <v>31920</v>
          </cell>
        </row>
        <row r="53">
          <cell r="D53">
            <v>2011922</v>
          </cell>
        </row>
        <row r="54">
          <cell r="D54">
            <v>516558</v>
          </cell>
        </row>
        <row r="55">
          <cell r="D55">
            <v>511094</v>
          </cell>
        </row>
        <row r="57">
          <cell r="D57">
            <v>736391</v>
          </cell>
        </row>
        <row r="58">
          <cell r="D58">
            <v>188634</v>
          </cell>
        </row>
        <row r="59">
          <cell r="D59">
            <v>1794023</v>
          </cell>
        </row>
        <row r="60">
          <cell r="D60">
            <v>272077</v>
          </cell>
        </row>
        <row r="61">
          <cell r="D61">
            <v>337858</v>
          </cell>
        </row>
        <row r="62">
          <cell r="D62">
            <v>990089</v>
          </cell>
        </row>
        <row r="63">
          <cell r="D63">
            <v>270867</v>
          </cell>
        </row>
        <row r="64">
          <cell r="D64">
            <v>4589939</v>
          </cell>
        </row>
        <row r="65">
          <cell r="D65">
            <v>778040</v>
          </cell>
        </row>
        <row r="66">
          <cell r="D66">
            <v>198708</v>
          </cell>
        </row>
        <row r="67">
          <cell r="D67">
            <v>1788306</v>
          </cell>
        </row>
        <row r="68">
          <cell r="D68">
            <v>243787</v>
          </cell>
        </row>
        <row r="69">
          <cell r="D69">
            <v>325673</v>
          </cell>
        </row>
        <row r="70">
          <cell r="D70">
            <v>967230</v>
          </cell>
        </row>
        <row r="72">
          <cell r="D72">
            <v>4644171</v>
          </cell>
        </row>
        <row r="73">
          <cell r="D73">
            <v>738141</v>
          </cell>
        </row>
        <row r="74">
          <cell r="D74">
            <v>189493</v>
          </cell>
        </row>
        <row r="75">
          <cell r="D75">
            <v>1794023</v>
          </cell>
        </row>
        <row r="76">
          <cell r="D76">
            <v>217359</v>
          </cell>
        </row>
        <row r="77">
          <cell r="D77">
            <v>299182</v>
          </cell>
        </row>
        <row r="88">
          <cell r="D88">
            <v>4420030</v>
          </cell>
        </row>
        <row r="89">
          <cell r="D89">
            <v>169909</v>
          </cell>
        </row>
        <row r="90">
          <cell r="D90">
            <v>224141</v>
          </cell>
        </row>
        <row r="92">
          <cell r="D92">
            <v>1211074</v>
          </cell>
        </row>
        <row r="93">
          <cell r="D93">
            <v>1225914</v>
          </cell>
        </row>
        <row r="94">
          <cell r="D94">
            <v>193217.97</v>
          </cell>
        </row>
        <row r="95">
          <cell r="D95">
            <v>7433004</v>
          </cell>
        </row>
        <row r="97">
          <cell r="D9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5"/>
    </sheetNames>
    <sheetDataSet>
      <sheetData sheetId="0">
        <row r="8">
          <cell r="D8">
            <v>2396236</v>
          </cell>
        </row>
        <row r="9">
          <cell r="D9">
            <v>84483</v>
          </cell>
        </row>
        <row r="11">
          <cell r="D11">
            <v>43500</v>
          </cell>
        </row>
        <row r="12">
          <cell r="D12">
            <v>2524219</v>
          </cell>
        </row>
        <row r="14">
          <cell r="D14">
            <v>68436</v>
          </cell>
        </row>
        <row r="15">
          <cell r="D15">
            <v>2441829</v>
          </cell>
        </row>
        <row r="16">
          <cell r="D16">
            <v>43117</v>
          </cell>
        </row>
        <row r="19">
          <cell r="D19">
            <v>45277</v>
          </cell>
        </row>
        <row r="24">
          <cell r="D24">
            <v>1618</v>
          </cell>
        </row>
        <row r="37">
          <cell r="D37">
            <v>5208</v>
          </cell>
        </row>
        <row r="38">
          <cell r="D38">
            <v>801</v>
          </cell>
        </row>
        <row r="50">
          <cell r="D50">
            <v>232539</v>
          </cell>
        </row>
        <row r="51">
          <cell r="D51">
            <v>2183541</v>
          </cell>
        </row>
        <row r="52">
          <cell r="D52">
            <v>43500</v>
          </cell>
        </row>
        <row r="53">
          <cell r="D53">
            <v>2227041</v>
          </cell>
        </row>
        <row r="54">
          <cell r="D54">
            <v>297178</v>
          </cell>
        </row>
        <row r="57">
          <cell r="D57">
            <v>965365</v>
          </cell>
        </row>
        <row r="58">
          <cell r="D58">
            <v>243426</v>
          </cell>
        </row>
        <row r="59">
          <cell r="D59">
            <v>1649967</v>
          </cell>
        </row>
        <row r="60">
          <cell r="D60">
            <v>363794</v>
          </cell>
        </row>
        <row r="61">
          <cell r="D61">
            <v>449598</v>
          </cell>
        </row>
        <row r="62">
          <cell r="D62">
            <v>1178228</v>
          </cell>
        </row>
        <row r="64">
          <cell r="D64">
            <v>5169195</v>
          </cell>
        </row>
        <row r="65">
          <cell r="D65">
            <v>893408</v>
          </cell>
        </row>
        <row r="66">
          <cell r="D66">
            <v>229925</v>
          </cell>
        </row>
        <row r="67">
          <cell r="D67">
            <v>1607420</v>
          </cell>
        </row>
        <row r="68">
          <cell r="D68">
            <v>367331</v>
          </cell>
        </row>
        <row r="69">
          <cell r="D69">
            <v>436654</v>
          </cell>
        </row>
        <row r="71">
          <cell r="D71">
            <v>403846</v>
          </cell>
        </row>
        <row r="72">
          <cell r="D72">
            <v>5049481</v>
          </cell>
        </row>
        <row r="73">
          <cell r="D73">
            <v>935202</v>
          </cell>
        </row>
        <row r="74">
          <cell r="D74">
            <v>241879</v>
          </cell>
        </row>
        <row r="75">
          <cell r="D75">
            <v>1649967</v>
          </cell>
        </row>
        <row r="76">
          <cell r="D76">
            <v>381780</v>
          </cell>
        </row>
        <row r="81">
          <cell r="D81">
            <v>935202</v>
          </cell>
        </row>
        <row r="82">
          <cell r="D82">
            <v>241879</v>
          </cell>
        </row>
        <row r="83">
          <cell r="D83">
            <v>1649967</v>
          </cell>
        </row>
        <row r="85">
          <cell r="D85">
            <v>457199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614"/>
    </sheetNames>
    <sheetDataSet>
      <sheetData sheetId="0">
        <row r="8">
          <cell r="D8">
            <v>2697363</v>
          </cell>
        </row>
        <row r="9">
          <cell r="D9">
            <v>268249</v>
          </cell>
        </row>
        <row r="11">
          <cell r="D11">
            <v>37632</v>
          </cell>
        </row>
        <row r="12">
          <cell r="D12">
            <v>3003244</v>
          </cell>
        </row>
        <row r="14">
          <cell r="D14">
            <v>256236</v>
          </cell>
        </row>
        <row r="15">
          <cell r="D15">
            <v>2920411</v>
          </cell>
        </row>
        <row r="16">
          <cell r="D16">
            <v>38048</v>
          </cell>
        </row>
        <row r="19">
          <cell r="D19">
            <v>49692</v>
          </cell>
        </row>
        <row r="20">
          <cell r="D20">
            <v>231502</v>
          </cell>
        </row>
        <row r="24">
          <cell r="D24">
            <v>128670</v>
          </cell>
        </row>
        <row r="31">
          <cell r="D31">
            <v>220573</v>
          </cell>
        </row>
        <row r="34">
          <cell r="D34">
            <v>265070</v>
          </cell>
        </row>
        <row r="36">
          <cell r="D36">
            <v>1602</v>
          </cell>
        </row>
        <row r="37">
          <cell r="D37">
            <v>65569</v>
          </cell>
        </row>
        <row r="40">
          <cell r="D40">
            <v>162052</v>
          </cell>
        </row>
        <row r="42">
          <cell r="D42">
            <v>97770</v>
          </cell>
        </row>
        <row r="50">
          <cell r="D50">
            <v>249481</v>
          </cell>
        </row>
        <row r="51">
          <cell r="D51">
            <v>2530037</v>
          </cell>
        </row>
        <row r="52">
          <cell r="D52">
            <v>37632</v>
          </cell>
        </row>
        <row r="53">
          <cell r="D53">
            <v>2567669</v>
          </cell>
        </row>
        <row r="54">
          <cell r="D54">
            <v>435575</v>
          </cell>
        </row>
        <row r="55">
          <cell r="D55">
            <v>390374</v>
          </cell>
        </row>
        <row r="57">
          <cell r="D57">
            <v>946510</v>
          </cell>
        </row>
        <row r="58">
          <cell r="D58">
            <v>242335</v>
          </cell>
        </row>
        <row r="59">
          <cell r="D59">
            <v>1716017</v>
          </cell>
        </row>
        <row r="60">
          <cell r="D60">
            <v>309365</v>
          </cell>
        </row>
        <row r="61">
          <cell r="D61">
            <v>405253</v>
          </cell>
        </row>
        <row r="62">
          <cell r="D62">
            <v>1130541</v>
          </cell>
        </row>
        <row r="63">
          <cell r="D63">
            <v>368503</v>
          </cell>
        </row>
        <row r="64">
          <cell r="D64">
            <v>5118524</v>
          </cell>
        </row>
        <row r="65">
          <cell r="D65">
            <v>905464</v>
          </cell>
        </row>
        <row r="66">
          <cell r="D66">
            <v>232069</v>
          </cell>
        </row>
        <row r="67">
          <cell r="D67">
            <v>1735970</v>
          </cell>
        </row>
        <row r="68">
          <cell r="D68">
            <v>310108</v>
          </cell>
        </row>
        <row r="69">
          <cell r="D69">
            <v>397747</v>
          </cell>
        </row>
        <row r="70">
          <cell r="D70">
            <v>1007939</v>
          </cell>
        </row>
        <row r="72">
          <cell r="D72">
            <v>4983036</v>
          </cell>
        </row>
        <row r="73">
          <cell r="D73">
            <v>923061</v>
          </cell>
        </row>
        <row r="74">
          <cell r="D74">
            <v>236339</v>
          </cell>
        </row>
        <row r="75">
          <cell r="D75">
            <v>1716017</v>
          </cell>
        </row>
        <row r="76">
          <cell r="D76">
            <v>305357</v>
          </cell>
        </row>
        <row r="77">
          <cell r="D77">
            <v>397877</v>
          </cell>
        </row>
        <row r="88">
          <cell r="D88">
            <v>5000407</v>
          </cell>
        </row>
        <row r="89">
          <cell r="D89">
            <v>118117</v>
          </cell>
        </row>
        <row r="90">
          <cell r="D90">
            <v>-17371</v>
          </cell>
        </row>
        <row r="92">
          <cell r="D92">
            <v>1438609</v>
          </cell>
        </row>
        <row r="93">
          <cell r="D93">
            <v>1382314</v>
          </cell>
        </row>
        <row r="94">
          <cell r="D94">
            <v>183031</v>
          </cell>
        </row>
        <row r="95">
          <cell r="D95">
            <v>7354569</v>
          </cell>
        </row>
        <row r="97">
          <cell r="D97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613"/>
    </sheetNames>
    <sheetDataSet>
      <sheetData sheetId="0">
        <row r="8">
          <cell r="D8">
            <v>1198620</v>
          </cell>
        </row>
        <row r="9">
          <cell r="D9">
            <v>96243</v>
          </cell>
        </row>
        <row r="11">
          <cell r="D11">
            <v>12432</v>
          </cell>
        </row>
        <row r="12">
          <cell r="D12">
            <v>1307295</v>
          </cell>
        </row>
        <row r="14">
          <cell r="D14">
            <v>86360</v>
          </cell>
        </row>
        <row r="15">
          <cell r="D15">
            <v>1287593</v>
          </cell>
        </row>
        <row r="16">
          <cell r="D16">
            <v>13452</v>
          </cell>
        </row>
        <row r="19">
          <cell r="D19">
            <v>20049</v>
          </cell>
        </row>
        <row r="20">
          <cell r="D20">
            <v>96722</v>
          </cell>
        </row>
        <row r="24">
          <cell r="D24">
            <v>56209</v>
          </cell>
        </row>
        <row r="30">
          <cell r="D30">
            <v>96308</v>
          </cell>
        </row>
        <row r="33">
          <cell r="D33">
            <v>87933</v>
          </cell>
        </row>
        <row r="35">
          <cell r="D35">
            <v>534</v>
          </cell>
        </row>
        <row r="36">
          <cell r="D36">
            <v>28629</v>
          </cell>
        </row>
        <row r="39">
          <cell r="D39">
            <v>57092</v>
          </cell>
        </row>
        <row r="41">
          <cell r="D41">
            <v>42286</v>
          </cell>
        </row>
        <row r="49">
          <cell r="D49">
            <v>113406</v>
          </cell>
        </row>
        <row r="50">
          <cell r="D50">
            <v>1056456</v>
          </cell>
        </row>
        <row r="51">
          <cell r="D51">
            <v>12432</v>
          </cell>
        </row>
        <row r="52">
          <cell r="D52">
            <v>1068888</v>
          </cell>
        </row>
        <row r="53">
          <cell r="D53">
            <v>238407</v>
          </cell>
        </row>
        <row r="54">
          <cell r="D54">
            <v>231137</v>
          </cell>
        </row>
        <row r="56">
          <cell r="D56">
            <v>289090</v>
          </cell>
        </row>
        <row r="57">
          <cell r="D57">
            <v>74015</v>
          </cell>
        </row>
        <row r="58">
          <cell r="D58">
            <v>814360</v>
          </cell>
        </row>
        <row r="59">
          <cell r="D59">
            <v>116385</v>
          </cell>
        </row>
        <row r="60">
          <cell r="D60">
            <v>139706</v>
          </cell>
        </row>
        <row r="61">
          <cell r="D61">
            <v>514099</v>
          </cell>
        </row>
        <row r="62">
          <cell r="D62">
            <v>140108</v>
          </cell>
        </row>
        <row r="63">
          <cell r="D63">
            <v>2087763</v>
          </cell>
        </row>
        <row r="64">
          <cell r="D64">
            <v>286353</v>
          </cell>
        </row>
        <row r="65">
          <cell r="D65">
            <v>74131</v>
          </cell>
        </row>
        <row r="66">
          <cell r="D66">
            <v>822387</v>
          </cell>
        </row>
        <row r="67">
          <cell r="D67">
            <v>116170</v>
          </cell>
        </row>
        <row r="68">
          <cell r="D68">
            <v>138977</v>
          </cell>
        </row>
        <row r="69">
          <cell r="D69">
            <v>468542</v>
          </cell>
        </row>
        <row r="71">
          <cell r="D71">
            <v>2060773</v>
          </cell>
        </row>
        <row r="72">
          <cell r="D72">
            <v>335434</v>
          </cell>
        </row>
        <row r="73">
          <cell r="D73">
            <v>86161</v>
          </cell>
        </row>
        <row r="74">
          <cell r="D74">
            <v>814360</v>
          </cell>
        </row>
        <row r="75">
          <cell r="D75">
            <v>138102</v>
          </cell>
        </row>
        <row r="76">
          <cell r="D76">
            <v>164382</v>
          </cell>
        </row>
        <row r="87">
          <cell r="D87">
            <v>2177838</v>
          </cell>
        </row>
        <row r="88">
          <cell r="D88">
            <v>-90075</v>
          </cell>
        </row>
        <row r="89">
          <cell r="D89">
            <v>-117065</v>
          </cell>
        </row>
        <row r="91">
          <cell r="D91">
            <v>628133</v>
          </cell>
        </row>
        <row r="92">
          <cell r="D92">
            <v>674089</v>
          </cell>
        </row>
        <row r="93">
          <cell r="D93">
            <v>60030</v>
          </cell>
        </row>
        <row r="94">
          <cell r="D94">
            <v>3122856</v>
          </cell>
        </row>
        <row r="96">
          <cell r="D96">
            <v>0</v>
          </cell>
        </row>
        <row r="103">
          <cell r="D103">
            <v>377630</v>
          </cell>
        </row>
        <row r="104">
          <cell r="D104">
            <v>363971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612"/>
    </sheetNames>
    <sheetDataSet>
      <sheetData sheetId="0">
        <row r="8">
          <cell r="D8">
            <v>2721847</v>
          </cell>
        </row>
        <row r="9">
          <cell r="D9">
            <v>304922</v>
          </cell>
        </row>
        <row r="11">
          <cell r="D11">
            <v>38640</v>
          </cell>
        </row>
        <row r="12">
          <cell r="D12">
            <v>3065409</v>
          </cell>
        </row>
        <row r="14">
          <cell r="D14">
            <v>255382</v>
          </cell>
        </row>
        <row r="15">
          <cell r="D15">
            <v>2999304</v>
          </cell>
        </row>
        <row r="16">
          <cell r="D16">
            <v>39674</v>
          </cell>
        </row>
        <row r="19">
          <cell r="D19">
            <v>117520</v>
          </cell>
        </row>
        <row r="20">
          <cell r="D20">
            <v>236639</v>
          </cell>
        </row>
        <row r="25">
          <cell r="D25">
            <v>131125</v>
          </cell>
        </row>
        <row r="32">
          <cell r="D32">
            <v>225619</v>
          </cell>
        </row>
        <row r="35">
          <cell r="D35">
            <v>264329</v>
          </cell>
        </row>
        <row r="37">
          <cell r="D37">
            <v>1602</v>
          </cell>
        </row>
        <row r="38">
          <cell r="D38">
            <v>67069</v>
          </cell>
        </row>
        <row r="41">
          <cell r="D41">
            <v>171275</v>
          </cell>
        </row>
        <row r="43">
          <cell r="D43">
            <v>99918</v>
          </cell>
        </row>
        <row r="51">
          <cell r="D51">
            <v>261403</v>
          </cell>
        </row>
        <row r="52">
          <cell r="D52">
            <v>2737304</v>
          </cell>
        </row>
        <row r="53">
          <cell r="D53">
            <v>38640</v>
          </cell>
        </row>
        <row r="54">
          <cell r="D54">
            <v>2775944</v>
          </cell>
        </row>
        <row r="55">
          <cell r="D55">
            <v>289465</v>
          </cell>
        </row>
        <row r="56">
          <cell r="D56">
            <v>262000</v>
          </cell>
        </row>
        <row r="58">
          <cell r="D58">
            <v>908187</v>
          </cell>
        </row>
        <row r="59">
          <cell r="D59">
            <v>230035</v>
          </cell>
        </row>
        <row r="60">
          <cell r="D60">
            <v>2476650</v>
          </cell>
        </row>
        <row r="61">
          <cell r="D61">
            <v>295696</v>
          </cell>
        </row>
        <row r="62">
          <cell r="D62">
            <v>389588</v>
          </cell>
        </row>
        <row r="63">
          <cell r="D63">
            <v>1094649</v>
          </cell>
        </row>
        <row r="64">
          <cell r="D64">
            <v>396017</v>
          </cell>
        </row>
        <row r="65">
          <cell r="D65">
            <v>5790822</v>
          </cell>
        </row>
        <row r="66">
          <cell r="D66">
            <v>978430</v>
          </cell>
        </row>
        <row r="67">
          <cell r="D67">
            <v>250736</v>
          </cell>
        </row>
        <row r="68">
          <cell r="D68">
            <v>2538754</v>
          </cell>
        </row>
        <row r="69">
          <cell r="D69">
            <v>294692</v>
          </cell>
        </row>
        <row r="70">
          <cell r="D70">
            <v>401612</v>
          </cell>
        </row>
        <row r="71">
          <cell r="D71">
            <v>1062789</v>
          </cell>
        </row>
        <row r="73">
          <cell r="D73">
            <v>5914747</v>
          </cell>
        </row>
        <row r="74">
          <cell r="D74">
            <v>996494</v>
          </cell>
        </row>
        <row r="75">
          <cell r="D75">
            <v>259017</v>
          </cell>
        </row>
        <row r="76">
          <cell r="D76">
            <v>2476650</v>
          </cell>
        </row>
        <row r="77">
          <cell r="D77">
            <v>314368</v>
          </cell>
        </row>
        <row r="78">
          <cell r="D78">
            <v>421410</v>
          </cell>
        </row>
        <row r="89">
          <cell r="D89">
            <v>5922007</v>
          </cell>
        </row>
        <row r="90">
          <cell r="D90">
            <v>-131185</v>
          </cell>
        </row>
        <row r="91">
          <cell r="D91">
            <v>-7260</v>
          </cell>
        </row>
        <row r="93">
          <cell r="D93">
            <v>1465959</v>
          </cell>
        </row>
        <row r="94">
          <cell r="D94">
            <v>1473195</v>
          </cell>
        </row>
        <row r="95">
          <cell r="D95">
            <v>251851</v>
          </cell>
        </row>
        <row r="96">
          <cell r="D96">
            <v>7860911</v>
          </cell>
        </row>
        <row r="98">
          <cell r="D98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611"/>
    </sheetNames>
    <sheetDataSet>
      <sheetData sheetId="0">
        <row r="8">
          <cell r="D8">
            <v>2064277</v>
          </cell>
        </row>
        <row r="10">
          <cell r="D10">
            <v>35952</v>
          </cell>
        </row>
        <row r="11">
          <cell r="D11">
            <v>2100229</v>
          </cell>
        </row>
        <row r="13">
          <cell r="D13">
            <v>2213536</v>
          </cell>
        </row>
        <row r="14">
          <cell r="D14">
            <v>37971</v>
          </cell>
        </row>
        <row r="17">
          <cell r="D17">
            <v>48197</v>
          </cell>
        </row>
        <row r="18">
          <cell r="D18">
            <v>18546</v>
          </cell>
        </row>
        <row r="19">
          <cell r="D19">
            <v>161558</v>
          </cell>
        </row>
        <row r="23">
          <cell r="D23">
            <v>89392</v>
          </cell>
        </row>
        <row r="30">
          <cell r="D30">
            <v>160867</v>
          </cell>
        </row>
        <row r="33">
          <cell r="D33">
            <v>111947</v>
          </cell>
        </row>
        <row r="35">
          <cell r="D35">
            <v>534</v>
          </cell>
        </row>
        <row r="36">
          <cell r="D36">
            <v>47821</v>
          </cell>
        </row>
        <row r="39">
          <cell r="D39">
            <v>69388</v>
          </cell>
        </row>
        <row r="42">
          <cell r="D42">
            <v>69761</v>
          </cell>
        </row>
        <row r="50">
          <cell r="D50">
            <v>179940</v>
          </cell>
        </row>
        <row r="51">
          <cell r="D51">
            <v>1857484</v>
          </cell>
        </row>
        <row r="52">
          <cell r="D52">
            <v>35952</v>
          </cell>
        </row>
        <row r="53">
          <cell r="D53">
            <v>1893436</v>
          </cell>
        </row>
        <row r="54">
          <cell r="D54">
            <v>206793</v>
          </cell>
        </row>
        <row r="55">
          <cell r="D55">
            <v>356052</v>
          </cell>
        </row>
        <row r="57">
          <cell r="D57">
            <v>804761</v>
          </cell>
        </row>
        <row r="58">
          <cell r="D58">
            <v>206945</v>
          </cell>
        </row>
        <row r="59">
          <cell r="D59">
            <v>1923746</v>
          </cell>
        </row>
        <row r="60">
          <cell r="D60">
            <v>303848</v>
          </cell>
        </row>
        <row r="61">
          <cell r="D61">
            <v>374739</v>
          </cell>
        </row>
        <row r="62">
          <cell r="D62">
            <v>1104667</v>
          </cell>
        </row>
        <row r="63">
          <cell r="D63">
            <v>305193</v>
          </cell>
        </row>
        <row r="64">
          <cell r="D64">
            <v>5023899</v>
          </cell>
        </row>
        <row r="65">
          <cell r="D65">
            <v>924643</v>
          </cell>
        </row>
        <row r="66">
          <cell r="D66">
            <v>236876</v>
          </cell>
        </row>
        <row r="67">
          <cell r="D67">
            <v>1988036</v>
          </cell>
        </row>
        <row r="68">
          <cell r="D68">
            <v>300972</v>
          </cell>
        </row>
        <row r="69">
          <cell r="D69">
            <v>396350</v>
          </cell>
        </row>
        <row r="70">
          <cell r="D70">
            <v>1091937</v>
          </cell>
        </row>
        <row r="72">
          <cell r="D72">
            <v>5278816</v>
          </cell>
        </row>
        <row r="73">
          <cell r="D73">
            <v>810713</v>
          </cell>
        </row>
        <row r="74">
          <cell r="D74">
            <v>207936</v>
          </cell>
        </row>
        <row r="75">
          <cell r="D75">
            <v>1923746</v>
          </cell>
        </row>
        <row r="76">
          <cell r="D76">
            <v>264519</v>
          </cell>
        </row>
        <row r="77">
          <cell r="D77">
            <v>347072</v>
          </cell>
        </row>
        <row r="88">
          <cell r="D88">
            <v>5008761</v>
          </cell>
        </row>
        <row r="89">
          <cell r="D89">
            <v>15138</v>
          </cell>
        </row>
        <row r="90">
          <cell r="D90">
            <v>270055</v>
          </cell>
        </row>
        <row r="92">
          <cell r="D92">
            <v>1052281</v>
          </cell>
        </row>
        <row r="93">
          <cell r="D93">
            <v>1072758</v>
          </cell>
        </row>
        <row r="94">
          <cell r="D94">
            <v>137359</v>
          </cell>
        </row>
        <row r="95">
          <cell r="D95">
            <v>4964235</v>
          </cell>
        </row>
        <row r="97">
          <cell r="D97">
            <v>1733434</v>
          </cell>
        </row>
        <row r="104">
          <cell r="D104">
            <v>561105</v>
          </cell>
        </row>
        <row r="107">
          <cell r="D107">
            <v>668479</v>
          </cell>
        </row>
        <row r="113">
          <cell r="D113">
            <v>705024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3"/>
    </sheetNames>
    <sheetDataSet>
      <sheetData sheetId="0">
        <row r="8">
          <cell r="D8">
            <v>1615904</v>
          </cell>
        </row>
        <row r="10">
          <cell r="D10">
            <v>27000</v>
          </cell>
        </row>
        <row r="11">
          <cell r="D11">
            <v>1642904</v>
          </cell>
        </row>
        <row r="13">
          <cell r="D13">
            <v>1638088</v>
          </cell>
        </row>
        <row r="14">
          <cell r="D14">
            <v>27502</v>
          </cell>
        </row>
        <row r="17">
          <cell r="D17">
            <v>31776</v>
          </cell>
        </row>
        <row r="22">
          <cell r="D22">
            <v>974</v>
          </cell>
        </row>
        <row r="34">
          <cell r="D34">
            <v>3472</v>
          </cell>
        </row>
        <row r="35">
          <cell r="D35">
            <v>534</v>
          </cell>
        </row>
        <row r="47">
          <cell r="D47">
            <v>133172</v>
          </cell>
        </row>
        <row r="48">
          <cell r="D48">
            <v>1439840</v>
          </cell>
        </row>
        <row r="49">
          <cell r="D49">
            <v>27000</v>
          </cell>
        </row>
        <row r="50">
          <cell r="D50">
            <v>1466840</v>
          </cell>
        </row>
        <row r="51">
          <cell r="D51">
            <v>176064</v>
          </cell>
        </row>
        <row r="54">
          <cell r="D54">
            <v>638645</v>
          </cell>
        </row>
        <row r="55">
          <cell r="D55">
            <v>163514</v>
          </cell>
        </row>
        <row r="56">
          <cell r="D56">
            <v>1116317</v>
          </cell>
        </row>
        <row r="57">
          <cell r="D57">
            <v>243852</v>
          </cell>
        </row>
        <row r="58">
          <cell r="D58">
            <v>298783</v>
          </cell>
        </row>
        <row r="59">
          <cell r="D59">
            <v>708306</v>
          </cell>
        </row>
        <row r="61">
          <cell r="D61">
            <v>3407962</v>
          </cell>
        </row>
        <row r="62">
          <cell r="D62">
            <v>738821</v>
          </cell>
        </row>
        <row r="63">
          <cell r="D63">
            <v>188240</v>
          </cell>
        </row>
        <row r="64">
          <cell r="D64">
            <v>1099068</v>
          </cell>
        </row>
        <row r="65">
          <cell r="D65">
            <v>240196</v>
          </cell>
        </row>
        <row r="66">
          <cell r="D66">
            <v>316643</v>
          </cell>
        </row>
        <row r="68">
          <cell r="D68">
            <v>270011</v>
          </cell>
        </row>
        <row r="69">
          <cell r="D69">
            <v>3503881</v>
          </cell>
        </row>
        <row r="70">
          <cell r="D70">
            <v>770894</v>
          </cell>
        </row>
        <row r="71">
          <cell r="D71">
            <v>198952</v>
          </cell>
        </row>
        <row r="72">
          <cell r="D72">
            <v>1116317</v>
          </cell>
        </row>
        <row r="73">
          <cell r="D73">
            <v>216357</v>
          </cell>
        </row>
        <row r="78">
          <cell r="D78">
            <v>770894</v>
          </cell>
        </row>
        <row r="79">
          <cell r="D79">
            <v>198952</v>
          </cell>
        </row>
        <row r="80">
          <cell r="D80">
            <v>1116317</v>
          </cell>
        </row>
        <row r="82">
          <cell r="D82">
            <v>305562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1"/>
    </sheetNames>
    <sheetDataSet>
      <sheetData sheetId="0">
        <row r="8">
          <cell r="D8">
            <v>2415560</v>
          </cell>
        </row>
        <row r="9">
          <cell r="D9">
            <v>97672</v>
          </cell>
        </row>
        <row r="11">
          <cell r="D11">
            <v>40200</v>
          </cell>
        </row>
        <row r="12">
          <cell r="D12">
            <v>2553432</v>
          </cell>
        </row>
        <row r="14">
          <cell r="D14">
            <v>90906</v>
          </cell>
        </row>
        <row r="15">
          <cell r="D15">
            <v>2499498</v>
          </cell>
        </row>
        <row r="16">
          <cell r="D16">
            <v>40120</v>
          </cell>
        </row>
        <row r="17">
          <cell r="D17">
            <v>2539618</v>
          </cell>
        </row>
        <row r="19">
          <cell r="D19">
            <v>42793</v>
          </cell>
        </row>
        <row r="20">
          <cell r="D20">
            <v>197901</v>
          </cell>
        </row>
        <row r="23">
          <cell r="D23">
            <v>1496</v>
          </cell>
        </row>
        <row r="25">
          <cell r="D25">
            <v>383471</v>
          </cell>
        </row>
        <row r="33">
          <cell r="D33">
            <v>186926</v>
          </cell>
        </row>
        <row r="36">
          <cell r="D36">
            <v>114306</v>
          </cell>
        </row>
        <row r="37">
          <cell r="D37">
            <v>801</v>
          </cell>
        </row>
        <row r="38">
          <cell r="D38">
            <v>55567</v>
          </cell>
        </row>
        <row r="41">
          <cell r="D41">
            <v>79551</v>
          </cell>
        </row>
        <row r="49">
          <cell r="D49">
            <v>209661</v>
          </cell>
        </row>
        <row r="50">
          <cell r="D50">
            <v>2145807</v>
          </cell>
        </row>
        <row r="51">
          <cell r="D51">
            <v>40200</v>
          </cell>
        </row>
        <row r="52">
          <cell r="D52">
            <v>2186007</v>
          </cell>
        </row>
        <row r="53">
          <cell r="D53">
            <v>367425</v>
          </cell>
        </row>
        <row r="54">
          <cell r="D54">
            <v>353691</v>
          </cell>
        </row>
        <row r="56">
          <cell r="D56">
            <v>968008</v>
          </cell>
        </row>
        <row r="57">
          <cell r="D57">
            <v>247889</v>
          </cell>
        </row>
        <row r="58">
          <cell r="D58">
            <v>1821048</v>
          </cell>
        </row>
        <row r="59">
          <cell r="D59">
            <v>318466</v>
          </cell>
        </row>
        <row r="60">
          <cell r="D60">
            <v>416034</v>
          </cell>
        </row>
        <row r="61">
          <cell r="D61">
            <v>1210991</v>
          </cell>
        </row>
        <row r="62">
          <cell r="D62">
            <v>316948</v>
          </cell>
        </row>
        <row r="63">
          <cell r="D63">
            <v>5299384</v>
          </cell>
        </row>
        <row r="64">
          <cell r="D64">
            <v>1061181</v>
          </cell>
        </row>
        <row r="65">
          <cell r="D65">
            <v>271258</v>
          </cell>
        </row>
        <row r="66">
          <cell r="D66">
            <v>1798789</v>
          </cell>
        </row>
        <row r="67">
          <cell r="D67">
            <v>357388</v>
          </cell>
        </row>
        <row r="68">
          <cell r="D68">
            <v>461361</v>
          </cell>
        </row>
        <row r="69">
          <cell r="D69">
            <v>1377262</v>
          </cell>
        </row>
        <row r="71">
          <cell r="D71">
            <v>5694607</v>
          </cell>
        </row>
        <row r="72">
          <cell r="D72">
            <v>1004060</v>
          </cell>
        </row>
        <row r="73">
          <cell r="D73">
            <v>262004</v>
          </cell>
        </row>
        <row r="74">
          <cell r="D74">
            <v>1821048</v>
          </cell>
        </row>
        <row r="75">
          <cell r="D75">
            <v>306051</v>
          </cell>
        </row>
        <row r="76">
          <cell r="D76">
            <v>417654</v>
          </cell>
        </row>
        <row r="87">
          <cell r="D87">
            <v>5329916</v>
          </cell>
        </row>
        <row r="88">
          <cell r="D88">
            <v>-30532</v>
          </cell>
        </row>
        <row r="89">
          <cell r="D89">
            <v>364691</v>
          </cell>
        </row>
        <row r="91">
          <cell r="D91">
            <v>1219161</v>
          </cell>
        </row>
        <row r="92">
          <cell r="D92">
            <v>1248089</v>
          </cell>
        </row>
        <row r="93">
          <cell r="D93">
            <v>164546</v>
          </cell>
        </row>
        <row r="94">
          <cell r="D94">
            <v>8013498</v>
          </cell>
        </row>
        <row r="96">
          <cell r="D96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01"/>
    </sheetNames>
    <sheetDataSet>
      <sheetData sheetId="0">
        <row r="8">
          <cell r="D8">
            <v>3502037</v>
          </cell>
        </row>
        <row r="9">
          <cell r="D9">
            <v>164532</v>
          </cell>
        </row>
        <row r="11">
          <cell r="D11">
            <v>53424</v>
          </cell>
        </row>
        <row r="12">
          <cell r="D12">
            <v>3719993</v>
          </cell>
        </row>
        <row r="14">
          <cell r="D14">
            <v>199446</v>
          </cell>
        </row>
        <row r="15">
          <cell r="D15">
            <v>3752597</v>
          </cell>
        </row>
        <row r="16">
          <cell r="D16">
            <v>54220</v>
          </cell>
        </row>
        <row r="17">
          <cell r="D17">
            <v>3806817</v>
          </cell>
        </row>
        <row r="19">
          <cell r="D19">
            <v>83255</v>
          </cell>
        </row>
        <row r="22">
          <cell r="D22">
            <v>287707</v>
          </cell>
        </row>
        <row r="25">
          <cell r="D25">
            <v>2032</v>
          </cell>
        </row>
        <row r="27">
          <cell r="D27">
            <v>256155</v>
          </cell>
        </row>
        <row r="36">
          <cell r="D36">
            <v>272708</v>
          </cell>
        </row>
        <row r="39">
          <cell r="D39">
            <v>251202</v>
          </cell>
        </row>
        <row r="42">
          <cell r="D42">
            <v>1602</v>
          </cell>
        </row>
        <row r="46">
          <cell r="D46">
            <v>114183</v>
          </cell>
        </row>
        <row r="48">
          <cell r="D48">
            <v>117358</v>
          </cell>
        </row>
        <row r="52">
          <cell r="D52">
            <v>34983</v>
          </cell>
        </row>
        <row r="57">
          <cell r="D57">
            <v>3257352</v>
          </cell>
        </row>
        <row r="58">
          <cell r="D58">
            <v>53424</v>
          </cell>
        </row>
        <row r="59">
          <cell r="D59">
            <v>3310776</v>
          </cell>
        </row>
        <row r="60">
          <cell r="D60">
            <v>409217</v>
          </cell>
        </row>
        <row r="61">
          <cell r="D61">
            <v>495245</v>
          </cell>
        </row>
        <row r="63">
          <cell r="D63">
            <v>1353849</v>
          </cell>
        </row>
        <row r="65">
          <cell r="D65">
            <v>2679781</v>
          </cell>
        </row>
        <row r="66">
          <cell r="D66">
            <v>476676</v>
          </cell>
        </row>
        <row r="67">
          <cell r="D67">
            <v>602988</v>
          </cell>
        </row>
        <row r="68">
          <cell r="D68">
            <v>1640099</v>
          </cell>
        </row>
        <row r="69">
          <cell r="D69">
            <v>472148</v>
          </cell>
        </row>
        <row r="70">
          <cell r="D70">
            <v>7574027</v>
          </cell>
        </row>
        <row r="72">
          <cell r="D72">
            <v>434286</v>
          </cell>
        </row>
        <row r="73">
          <cell r="D73">
            <v>2667527</v>
          </cell>
        </row>
        <row r="74">
          <cell r="D74">
            <v>473389</v>
          </cell>
        </row>
        <row r="75">
          <cell r="D75">
            <v>668537</v>
          </cell>
        </row>
        <row r="76">
          <cell r="D76">
            <v>1457167</v>
          </cell>
        </row>
        <row r="77">
          <cell r="D77">
            <v>534923</v>
          </cell>
        </row>
        <row r="79">
          <cell r="D79">
            <v>1937955</v>
          </cell>
        </row>
        <row r="80">
          <cell r="D80">
            <v>500924</v>
          </cell>
        </row>
        <row r="81">
          <cell r="D81">
            <v>2679781</v>
          </cell>
        </row>
        <row r="82">
          <cell r="D82">
            <v>437375</v>
          </cell>
        </row>
        <row r="83">
          <cell r="D83">
            <v>657730</v>
          </cell>
        </row>
        <row r="84">
          <cell r="D84">
            <v>1452212</v>
          </cell>
        </row>
        <row r="85">
          <cell r="D85">
            <v>472148</v>
          </cell>
        </row>
        <row r="96">
          <cell r="D96">
            <v>-204523</v>
          </cell>
        </row>
        <row r="98">
          <cell r="D98">
            <v>1778639</v>
          </cell>
        </row>
        <row r="99">
          <cell r="D99">
            <v>1748428</v>
          </cell>
        </row>
        <row r="100">
          <cell r="D100">
            <v>423696</v>
          </cell>
        </row>
        <row r="101">
          <cell r="D101">
            <v>11543561</v>
          </cell>
        </row>
        <row r="103">
          <cell r="D10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99А"/>
    </sheetNames>
    <sheetDataSet>
      <sheetData sheetId="0">
        <row r="8">
          <cell r="D8">
            <v>2404311</v>
          </cell>
        </row>
        <row r="9">
          <cell r="D9">
            <v>168855</v>
          </cell>
        </row>
        <row r="11">
          <cell r="D11">
            <v>34944</v>
          </cell>
        </row>
        <row r="12">
          <cell r="D12">
            <v>2608110</v>
          </cell>
        </row>
        <row r="14">
          <cell r="D14">
            <v>185933</v>
          </cell>
        </row>
        <row r="15">
          <cell r="D15">
            <v>2615656</v>
          </cell>
        </row>
        <row r="16">
          <cell r="D16">
            <v>35488</v>
          </cell>
        </row>
        <row r="19">
          <cell r="D19">
            <v>55846</v>
          </cell>
        </row>
        <row r="23">
          <cell r="D23">
            <v>1491</v>
          </cell>
        </row>
        <row r="37">
          <cell r="D37">
            <v>5208</v>
          </cell>
        </row>
        <row r="38">
          <cell r="D38">
            <v>801</v>
          </cell>
        </row>
        <row r="50">
          <cell r="D50">
            <v>214601</v>
          </cell>
        </row>
        <row r="51">
          <cell r="D51">
            <v>1950744</v>
          </cell>
        </row>
        <row r="52">
          <cell r="D52">
            <v>34944</v>
          </cell>
        </row>
        <row r="53">
          <cell r="D53">
            <v>1985688</v>
          </cell>
        </row>
        <row r="54">
          <cell r="D54">
            <v>622422</v>
          </cell>
        </row>
        <row r="57">
          <cell r="D57">
            <v>938280</v>
          </cell>
        </row>
        <row r="58">
          <cell r="D58">
            <v>240159</v>
          </cell>
        </row>
        <row r="59">
          <cell r="D59">
            <v>1519182</v>
          </cell>
        </row>
        <row r="60">
          <cell r="D60">
            <v>311118</v>
          </cell>
        </row>
        <row r="61">
          <cell r="D61">
            <v>404303</v>
          </cell>
        </row>
        <row r="62">
          <cell r="D62">
            <v>968816</v>
          </cell>
        </row>
        <row r="64">
          <cell r="D64">
            <v>4745151</v>
          </cell>
        </row>
        <row r="65">
          <cell r="D65">
            <v>1061272</v>
          </cell>
        </row>
        <row r="66">
          <cell r="D66">
            <v>270519</v>
          </cell>
        </row>
        <row r="67">
          <cell r="D67">
            <v>1508220</v>
          </cell>
        </row>
        <row r="68">
          <cell r="D68">
            <v>318179</v>
          </cell>
        </row>
        <row r="69">
          <cell r="D69">
            <v>433911</v>
          </cell>
        </row>
        <row r="71">
          <cell r="D71">
            <v>391516</v>
          </cell>
        </row>
        <row r="72">
          <cell r="D72">
            <v>4934401</v>
          </cell>
        </row>
        <row r="73">
          <cell r="D73">
            <v>880778</v>
          </cell>
        </row>
        <row r="74">
          <cell r="D74">
            <v>228339</v>
          </cell>
        </row>
        <row r="75">
          <cell r="D75">
            <v>1519182</v>
          </cell>
        </row>
        <row r="76">
          <cell r="D76">
            <v>313937</v>
          </cell>
        </row>
        <row r="87">
          <cell r="D87">
            <v>363293</v>
          </cell>
        </row>
        <row r="88">
          <cell r="D88">
            <v>4605928</v>
          </cell>
        </row>
        <row r="89">
          <cell r="D89">
            <v>139223</v>
          </cell>
        </row>
        <row r="92">
          <cell r="D92">
            <v>1248234</v>
          </cell>
        </row>
        <row r="93">
          <cell r="D93">
            <v>1260476</v>
          </cell>
        </row>
        <row r="94">
          <cell r="D94">
            <v>144805</v>
          </cell>
        </row>
        <row r="95">
          <cell r="D95">
            <v>8125032</v>
          </cell>
        </row>
        <row r="97">
          <cell r="D97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99"/>
    </sheetNames>
    <sheetDataSet>
      <sheetData sheetId="0">
        <row r="8">
          <cell r="D8">
            <v>2673586</v>
          </cell>
        </row>
        <row r="9">
          <cell r="D9">
            <v>395705</v>
          </cell>
        </row>
        <row r="11">
          <cell r="D11">
            <v>40656</v>
          </cell>
        </row>
        <row r="12">
          <cell r="D12">
            <v>3109947</v>
          </cell>
        </row>
        <row r="14">
          <cell r="D14">
            <v>398953</v>
          </cell>
        </row>
        <row r="15">
          <cell r="D15">
            <v>3082897</v>
          </cell>
        </row>
        <row r="16">
          <cell r="D16">
            <v>41861</v>
          </cell>
        </row>
        <row r="19">
          <cell r="D19">
            <v>49836</v>
          </cell>
        </row>
        <row r="20">
          <cell r="D20">
            <v>229266</v>
          </cell>
        </row>
        <row r="25">
          <cell r="D25">
            <v>205703</v>
          </cell>
        </row>
        <row r="33">
          <cell r="D33">
            <v>228284</v>
          </cell>
        </row>
        <row r="36">
          <cell r="D36">
            <v>280513</v>
          </cell>
        </row>
        <row r="38">
          <cell r="D38">
            <v>1602</v>
          </cell>
        </row>
        <row r="39">
          <cell r="D39">
            <v>67862</v>
          </cell>
        </row>
        <row r="42">
          <cell r="D42">
            <v>198503</v>
          </cell>
        </row>
        <row r="44">
          <cell r="D44">
            <v>99752</v>
          </cell>
        </row>
        <row r="52">
          <cell r="D52">
            <v>258025</v>
          </cell>
        </row>
        <row r="53">
          <cell r="D53">
            <v>2811009</v>
          </cell>
        </row>
        <row r="54">
          <cell r="D54">
            <v>40656</v>
          </cell>
        </row>
        <row r="55">
          <cell r="D55">
            <v>2851665</v>
          </cell>
        </row>
        <row r="56">
          <cell r="D56">
            <v>258282</v>
          </cell>
        </row>
        <row r="57">
          <cell r="D57">
            <v>271888</v>
          </cell>
        </row>
        <row r="59">
          <cell r="D59">
            <v>776284.11</v>
          </cell>
        </row>
        <row r="60">
          <cell r="D60">
            <v>202075.07</v>
          </cell>
        </row>
        <row r="61">
          <cell r="D61">
            <v>1567451</v>
          </cell>
        </row>
        <row r="62">
          <cell r="D62">
            <v>315653.98</v>
          </cell>
        </row>
        <row r="63">
          <cell r="D63">
            <v>379578.79</v>
          </cell>
        </row>
        <row r="64">
          <cell r="D64">
            <v>1261608.36</v>
          </cell>
        </row>
        <row r="65">
          <cell r="D65">
            <v>360756</v>
          </cell>
        </row>
        <row r="66">
          <cell r="D66">
            <v>4863407.31</v>
          </cell>
        </row>
        <row r="67">
          <cell r="D67">
            <v>1004764</v>
          </cell>
        </row>
        <row r="68">
          <cell r="D68">
            <v>248503</v>
          </cell>
        </row>
        <row r="69">
          <cell r="D69">
            <v>1540318</v>
          </cell>
        </row>
        <row r="70">
          <cell r="D70">
            <v>341965</v>
          </cell>
        </row>
        <row r="71">
          <cell r="D71">
            <v>433194</v>
          </cell>
        </row>
        <row r="72">
          <cell r="D72">
            <v>1087945</v>
          </cell>
        </row>
        <row r="74">
          <cell r="D74">
            <v>5061320</v>
          </cell>
        </row>
        <row r="75">
          <cell r="D75">
            <v>742648</v>
          </cell>
        </row>
        <row r="76">
          <cell r="D76">
            <v>193463</v>
          </cell>
        </row>
        <row r="77">
          <cell r="D77">
            <v>1567451</v>
          </cell>
        </row>
        <row r="78">
          <cell r="D78">
            <v>312090</v>
          </cell>
        </row>
        <row r="79">
          <cell r="D79">
            <v>370540</v>
          </cell>
        </row>
        <row r="90">
          <cell r="D90">
            <v>4808556</v>
          </cell>
        </row>
        <row r="91">
          <cell r="D91">
            <v>54851.3099999996</v>
          </cell>
        </row>
        <row r="92">
          <cell r="D92">
            <v>252764</v>
          </cell>
        </row>
        <row r="94">
          <cell r="D94">
            <v>1488903</v>
          </cell>
        </row>
        <row r="95">
          <cell r="D95">
            <v>1424704</v>
          </cell>
        </row>
        <row r="96">
          <cell r="D96">
            <v>456983</v>
          </cell>
        </row>
        <row r="97">
          <cell r="D97">
            <v>9499592</v>
          </cell>
        </row>
        <row r="99">
          <cell r="D99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7"/>
    </sheetNames>
    <sheetDataSet>
      <sheetData sheetId="0">
        <row r="8">
          <cell r="D8">
            <v>3443235</v>
          </cell>
        </row>
        <row r="9">
          <cell r="D9">
            <v>63087</v>
          </cell>
        </row>
        <row r="10">
          <cell r="D10">
            <v>3506322</v>
          </cell>
        </row>
        <row r="12">
          <cell r="D12">
            <v>3555378</v>
          </cell>
        </row>
        <row r="13">
          <cell r="D13">
            <v>3447880</v>
          </cell>
        </row>
        <row r="14">
          <cell r="D14">
            <v>57834</v>
          </cell>
        </row>
        <row r="17">
          <cell r="D17">
            <v>3555777</v>
          </cell>
        </row>
        <row r="20">
          <cell r="D20">
            <v>276390</v>
          </cell>
        </row>
        <row r="24">
          <cell r="D24">
            <v>154912</v>
          </cell>
        </row>
        <row r="32">
          <cell r="D32">
            <v>260789</v>
          </cell>
        </row>
        <row r="37">
          <cell r="D37">
            <v>77524</v>
          </cell>
        </row>
        <row r="40">
          <cell r="D40">
            <v>110985</v>
          </cell>
        </row>
        <row r="48">
          <cell r="D48">
            <v>293197</v>
          </cell>
        </row>
        <row r="49">
          <cell r="D49">
            <v>2595644</v>
          </cell>
        </row>
        <row r="50">
          <cell r="D50">
            <v>49056</v>
          </cell>
        </row>
        <row r="51">
          <cell r="D51">
            <v>2644700</v>
          </cell>
        </row>
        <row r="52">
          <cell r="D52">
            <v>910678</v>
          </cell>
        </row>
        <row r="53">
          <cell r="D53">
            <v>910070</v>
          </cell>
        </row>
        <row r="56">
          <cell r="D56">
            <v>348042</v>
          </cell>
        </row>
        <row r="57">
          <cell r="D57">
            <v>2572666</v>
          </cell>
        </row>
        <row r="58">
          <cell r="D58">
            <v>451469</v>
          </cell>
        </row>
        <row r="59">
          <cell r="D59">
            <v>587249</v>
          </cell>
        </row>
        <row r="60">
          <cell r="D60">
            <v>1503392</v>
          </cell>
        </row>
        <row r="61">
          <cell r="D61">
            <v>540933</v>
          </cell>
        </row>
        <row r="63">
          <cell r="D63">
            <v>1402759</v>
          </cell>
        </row>
        <row r="64">
          <cell r="D64">
            <v>356896</v>
          </cell>
        </row>
        <row r="65">
          <cell r="D65">
            <v>2664338</v>
          </cell>
        </row>
        <row r="66">
          <cell r="D66">
            <v>477213</v>
          </cell>
        </row>
        <row r="67">
          <cell r="D67">
            <v>612655</v>
          </cell>
        </row>
        <row r="68">
          <cell r="D68">
            <v>1558829</v>
          </cell>
        </row>
        <row r="69">
          <cell r="D69">
            <v>569322</v>
          </cell>
        </row>
        <row r="70">
          <cell r="D70">
            <v>7642012</v>
          </cell>
        </row>
        <row r="71">
          <cell r="D71">
            <v>1477006</v>
          </cell>
        </row>
        <row r="72">
          <cell r="D72">
            <v>379933</v>
          </cell>
        </row>
        <row r="73">
          <cell r="D73">
            <v>2572666</v>
          </cell>
        </row>
        <row r="74">
          <cell r="D74">
            <v>456590</v>
          </cell>
        </row>
        <row r="75">
          <cell r="D75">
            <v>576334</v>
          </cell>
        </row>
        <row r="76">
          <cell r="D76">
            <v>1376438</v>
          </cell>
        </row>
        <row r="87">
          <cell r="D87">
            <v>-16472</v>
          </cell>
        </row>
        <row r="88">
          <cell r="D88">
            <v>262112</v>
          </cell>
        </row>
        <row r="90">
          <cell r="D90">
            <v>1700905</v>
          </cell>
        </row>
        <row r="91">
          <cell r="D91">
            <v>1754819</v>
          </cell>
        </row>
        <row r="92">
          <cell r="D92">
            <v>338319</v>
          </cell>
        </row>
        <row r="93">
          <cell r="D93">
            <v>8903146</v>
          </cell>
        </row>
        <row r="95">
          <cell r="D95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80"/>
    </sheetNames>
    <sheetDataSet>
      <sheetData sheetId="0">
        <row r="8">
          <cell r="D8">
            <v>4878237</v>
          </cell>
        </row>
        <row r="9">
          <cell r="D9">
            <v>775951</v>
          </cell>
        </row>
        <row r="11">
          <cell r="D11">
            <v>70200</v>
          </cell>
        </row>
        <row r="12">
          <cell r="D12">
            <v>5724388</v>
          </cell>
        </row>
        <row r="14">
          <cell r="D14">
            <v>732406</v>
          </cell>
        </row>
        <row r="15">
          <cell r="D15">
            <v>5598383</v>
          </cell>
        </row>
        <row r="16">
          <cell r="D16">
            <v>69905</v>
          </cell>
        </row>
        <row r="19">
          <cell r="D19">
            <v>116873</v>
          </cell>
        </row>
        <row r="23">
          <cell r="D23">
            <v>8385</v>
          </cell>
        </row>
        <row r="35">
          <cell r="D35">
            <v>10806</v>
          </cell>
        </row>
        <row r="36">
          <cell r="D36">
            <v>1602</v>
          </cell>
        </row>
        <row r="48">
          <cell r="D48">
            <v>471058</v>
          </cell>
        </row>
        <row r="49">
          <cell r="D49">
            <v>4710786</v>
          </cell>
        </row>
        <row r="50">
          <cell r="D50">
            <v>70200</v>
          </cell>
        </row>
        <row r="51">
          <cell r="D51">
            <v>4780986</v>
          </cell>
        </row>
        <row r="52">
          <cell r="D52">
            <v>943402</v>
          </cell>
        </row>
        <row r="55">
          <cell r="D55">
            <v>1851026</v>
          </cell>
        </row>
        <row r="56">
          <cell r="D56">
            <v>473918</v>
          </cell>
        </row>
        <row r="57">
          <cell r="D57">
            <v>3149534</v>
          </cell>
        </row>
        <row r="58">
          <cell r="D58">
            <v>621905</v>
          </cell>
        </row>
        <row r="59">
          <cell r="D59">
            <v>804727</v>
          </cell>
        </row>
        <row r="60">
          <cell r="D60">
            <v>2286611</v>
          </cell>
        </row>
        <row r="62">
          <cell r="D62">
            <v>9783816</v>
          </cell>
        </row>
        <row r="63">
          <cell r="D63">
            <v>1785893</v>
          </cell>
        </row>
        <row r="64">
          <cell r="D64">
            <v>458282</v>
          </cell>
        </row>
        <row r="65">
          <cell r="D65">
            <v>3106002</v>
          </cell>
        </row>
        <row r="66">
          <cell r="D66">
            <v>635846</v>
          </cell>
        </row>
        <row r="67">
          <cell r="D67">
            <v>801958</v>
          </cell>
        </row>
        <row r="69">
          <cell r="D69">
            <v>690028</v>
          </cell>
        </row>
        <row r="70">
          <cell r="D70">
            <v>9651619</v>
          </cell>
        </row>
        <row r="71">
          <cell r="D71">
            <v>1838919</v>
          </cell>
        </row>
        <row r="72">
          <cell r="D72">
            <v>472765</v>
          </cell>
        </row>
        <row r="73">
          <cell r="D73">
            <v>3149534</v>
          </cell>
        </row>
        <row r="74">
          <cell r="D74">
            <v>625637</v>
          </cell>
        </row>
        <row r="79">
          <cell r="D79">
            <v>1838919</v>
          </cell>
        </row>
        <row r="80">
          <cell r="D80">
            <v>472765</v>
          </cell>
        </row>
        <row r="81">
          <cell r="D81">
            <v>3149534</v>
          </cell>
        </row>
        <row r="86">
          <cell r="D86">
            <v>9603410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9"/>
  <sheetViews>
    <sheetView tabSelected="1" zoomScale="98" zoomScaleNormal="98" workbookViewId="0">
      <selection activeCell="A4" sqref="A4:C4"/>
    </sheetView>
  </sheetViews>
  <sheetFormatPr defaultColWidth="9.1047619047619" defaultRowHeight="15" outlineLevelCol="5"/>
  <cols>
    <col min="1" max="1" width="26.4380952380952" style="3" customWidth="1"/>
    <col min="2" max="2" width="70.4380952380952" style="3" customWidth="1"/>
    <col min="3" max="3" width="50.1047619047619" style="47" customWidth="1"/>
    <col min="4" max="4" width="12.1047619047619" style="5" customWidth="1"/>
    <col min="5" max="5" width="6" style="3" customWidth="1"/>
    <col min="6" max="16384" width="9.1047619047619" style="3"/>
  </cols>
  <sheetData>
    <row r="1" spans="1:3">
      <c r="A1" s="4" t="s">
        <v>0</v>
      </c>
      <c r="B1" s="4"/>
      <c r="C1" s="4"/>
    </row>
    <row r="2" spans="1:3">
      <c r="A2" s="6" t="s">
        <v>1</v>
      </c>
      <c r="B2" s="6"/>
      <c r="C2" s="6"/>
    </row>
    <row r="3" spans="1:3">
      <c r="A3" s="4" t="s">
        <v>2</v>
      </c>
      <c r="B3" s="4"/>
      <c r="C3" s="4"/>
    </row>
    <row r="4" ht="15.75" spans="1:3">
      <c r="A4" s="48" t="s">
        <v>3</v>
      </c>
      <c r="B4" s="48"/>
      <c r="C4" s="48"/>
    </row>
    <row r="5" spans="1:3">
      <c r="A5" s="7" t="s">
        <v>4</v>
      </c>
      <c r="B5" s="7"/>
      <c r="C5" s="7"/>
    </row>
    <row r="6" ht="15.75" spans="1:4">
      <c r="A6" s="8" t="s">
        <v>5</v>
      </c>
      <c r="B6" s="8"/>
      <c r="C6" s="8"/>
      <c r="D6" s="9"/>
    </row>
    <row r="7" spans="1:4">
      <c r="A7" s="10" t="s">
        <v>6</v>
      </c>
      <c r="B7" s="11"/>
      <c r="C7" s="10" t="s">
        <v>7</v>
      </c>
      <c r="D7" s="12">
        <v>2023</v>
      </c>
    </row>
    <row r="8" spans="1:4">
      <c r="A8" s="13" t="s">
        <v>8</v>
      </c>
      <c r="B8" s="14" t="s">
        <v>9</v>
      </c>
      <c r="C8" s="14"/>
      <c r="D8" s="15">
        <v>4249264</v>
      </c>
    </row>
    <row r="9" spans="1:4">
      <c r="A9" s="13"/>
      <c r="B9" s="14" t="s">
        <v>10</v>
      </c>
      <c r="C9" s="14"/>
      <c r="D9" s="15">
        <v>23484</v>
      </c>
    </row>
    <row r="10" s="1" customFormat="1" spans="1:4">
      <c r="A10" s="13"/>
      <c r="B10" s="16" t="s">
        <v>11</v>
      </c>
      <c r="C10" s="16"/>
      <c r="D10" s="17">
        <f>SUM(D8:D9)</f>
        <v>4272748</v>
      </c>
    </row>
    <row r="11" s="1" customFormat="1" spans="1:4">
      <c r="A11" s="13"/>
      <c r="B11" s="16" t="s">
        <v>12</v>
      </c>
      <c r="C11" s="16"/>
      <c r="D11" s="15">
        <v>25536</v>
      </c>
    </row>
    <row r="12" s="1" customFormat="1" spans="1:4">
      <c r="A12" s="18" t="s">
        <v>13</v>
      </c>
      <c r="B12" s="10"/>
      <c r="C12" s="10"/>
      <c r="D12" s="17">
        <f>D10+D11</f>
        <v>4298284</v>
      </c>
    </row>
    <row r="13" spans="1:4">
      <c r="A13" s="13" t="s">
        <v>14</v>
      </c>
      <c r="B13" s="14" t="s">
        <v>15</v>
      </c>
      <c r="C13" s="14"/>
      <c r="D13" s="15">
        <v>4434883</v>
      </c>
    </row>
    <row r="14" spans="1:4">
      <c r="A14" s="13"/>
      <c r="B14" s="14" t="s">
        <v>16</v>
      </c>
      <c r="C14" s="14"/>
      <c r="D14" s="15">
        <v>32867</v>
      </c>
    </row>
    <row r="15" s="1" customFormat="1" spans="1:4">
      <c r="A15" s="13"/>
      <c r="B15" s="16" t="s">
        <v>11</v>
      </c>
      <c r="C15" s="16"/>
      <c r="D15" s="17">
        <f>SUM(D13:D14)</f>
        <v>4467750</v>
      </c>
    </row>
    <row r="16" s="1" customFormat="1" spans="1:4">
      <c r="A16" s="13"/>
      <c r="B16" s="16" t="s">
        <v>12</v>
      </c>
      <c r="C16" s="16"/>
      <c r="D16" s="15">
        <v>26038</v>
      </c>
    </row>
    <row r="17" s="1" customFormat="1" spans="1:4">
      <c r="A17" s="18" t="s">
        <v>17</v>
      </c>
      <c r="B17" s="10"/>
      <c r="C17" s="10"/>
      <c r="D17" s="17">
        <f>D15+D16</f>
        <v>4493788</v>
      </c>
    </row>
    <row r="18" s="1" customFormat="1" spans="1:4">
      <c r="A18" s="13" t="s">
        <v>18</v>
      </c>
      <c r="B18" s="19" t="s">
        <v>19</v>
      </c>
      <c r="C18" s="20"/>
      <c r="D18" s="17"/>
    </row>
    <row r="19" ht="30" spans="1:4">
      <c r="A19" s="13"/>
      <c r="B19" s="49" t="s">
        <v>20</v>
      </c>
      <c r="C19" s="50" t="s">
        <v>21</v>
      </c>
      <c r="D19" s="15">
        <v>83880</v>
      </c>
    </row>
    <row r="20" spans="1:4">
      <c r="A20" s="13"/>
      <c r="B20" s="49" t="s">
        <v>22</v>
      </c>
      <c r="C20" s="51" t="s">
        <v>23</v>
      </c>
      <c r="D20" s="15">
        <v>18546</v>
      </c>
    </row>
    <row r="21" spans="1:4">
      <c r="A21" s="13"/>
      <c r="B21" s="49" t="s">
        <v>24</v>
      </c>
      <c r="C21" s="50"/>
      <c r="D21" s="15">
        <v>319160</v>
      </c>
    </row>
    <row r="22" spans="1:4">
      <c r="A22" s="13"/>
      <c r="B22" s="49" t="s">
        <v>25</v>
      </c>
      <c r="C22" s="50"/>
      <c r="D22" s="15">
        <v>26161</v>
      </c>
    </row>
    <row r="23" s="1" customFormat="1" spans="1:4">
      <c r="A23" s="13"/>
      <c r="B23" s="19" t="s">
        <v>26</v>
      </c>
      <c r="C23" s="20"/>
      <c r="D23" s="17"/>
    </row>
    <row r="24" ht="25.5" spans="1:4">
      <c r="A24" s="13"/>
      <c r="B24" s="49" t="s">
        <v>27</v>
      </c>
      <c r="C24" s="51" t="s">
        <v>28</v>
      </c>
      <c r="D24" s="15">
        <v>1905</v>
      </c>
    </row>
    <row r="25" spans="1:4">
      <c r="A25" s="13"/>
      <c r="B25" s="49" t="s">
        <v>29</v>
      </c>
      <c r="C25" s="51" t="s">
        <v>30</v>
      </c>
      <c r="D25" s="15">
        <v>855</v>
      </c>
    </row>
    <row r="26" ht="28.5" customHeight="1" spans="1:4">
      <c r="A26" s="13"/>
      <c r="B26" s="49" t="s">
        <v>31</v>
      </c>
      <c r="C26" s="52" t="s">
        <v>32</v>
      </c>
      <c r="D26" s="15">
        <v>288238</v>
      </c>
    </row>
    <row r="27" ht="27.75" customHeight="1" spans="1:4">
      <c r="A27" s="13"/>
      <c r="B27" s="49" t="s">
        <v>33</v>
      </c>
      <c r="C27" s="52" t="s">
        <v>34</v>
      </c>
      <c r="D27" s="15">
        <v>655515</v>
      </c>
    </row>
    <row r="28" ht="15.75" customHeight="1" spans="1:4">
      <c r="A28" s="13"/>
      <c r="B28" s="49" t="s">
        <v>35</v>
      </c>
      <c r="C28" s="52" t="s">
        <v>36</v>
      </c>
      <c r="D28" s="15">
        <v>23687</v>
      </c>
    </row>
    <row r="29" s="1" customFormat="1" ht="18" customHeight="1" spans="1:4">
      <c r="A29" s="13"/>
      <c r="B29" s="19" t="s">
        <v>37</v>
      </c>
      <c r="C29" s="20"/>
      <c r="D29" s="17"/>
    </row>
    <row r="30" spans="1:4">
      <c r="A30" s="13"/>
      <c r="B30" s="49" t="s">
        <v>38</v>
      </c>
      <c r="C30" s="50" t="s">
        <v>39</v>
      </c>
      <c r="D30" s="15">
        <v>2000</v>
      </c>
    </row>
    <row r="31" spans="1:4">
      <c r="A31" s="13"/>
      <c r="B31" s="49" t="s">
        <v>40</v>
      </c>
      <c r="C31" s="51" t="s">
        <v>41</v>
      </c>
      <c r="D31" s="15">
        <v>5625</v>
      </c>
    </row>
    <row r="32" ht="25.5" spans="1:4">
      <c r="A32" s="13"/>
      <c r="B32" s="49" t="s">
        <v>42</v>
      </c>
      <c r="C32" s="51" t="s">
        <v>43</v>
      </c>
      <c r="D32" s="15">
        <v>16200</v>
      </c>
    </row>
    <row r="33" spans="1:4">
      <c r="A33" s="13"/>
      <c r="B33" s="49" t="s">
        <v>24</v>
      </c>
      <c r="C33" s="50"/>
      <c r="D33" s="15">
        <v>317794</v>
      </c>
    </row>
    <row r="34" spans="1:4">
      <c r="A34" s="13"/>
      <c r="B34" s="49" t="s">
        <v>25</v>
      </c>
      <c r="C34" s="50"/>
      <c r="D34" s="15">
        <v>22997</v>
      </c>
    </row>
    <row r="35" s="1" customFormat="1" spans="1:4">
      <c r="A35" s="13"/>
      <c r="B35" s="19" t="s">
        <v>44</v>
      </c>
      <c r="C35" s="20"/>
      <c r="D35" s="17"/>
    </row>
    <row r="36" spans="1:4">
      <c r="A36" s="13"/>
      <c r="B36" s="49" t="s">
        <v>45</v>
      </c>
      <c r="C36" s="51" t="s">
        <v>46</v>
      </c>
      <c r="D36" s="15">
        <v>312618</v>
      </c>
    </row>
    <row r="37" spans="1:4">
      <c r="A37" s="13"/>
      <c r="B37" s="49" t="s">
        <v>47</v>
      </c>
      <c r="C37" s="51" t="s">
        <v>48</v>
      </c>
      <c r="D37" s="15">
        <v>8232</v>
      </c>
    </row>
    <row r="38" ht="21" customHeight="1" spans="1:4">
      <c r="A38" s="13"/>
      <c r="B38" s="35" t="s">
        <v>49</v>
      </c>
      <c r="C38" s="53" t="s">
        <v>50</v>
      </c>
      <c r="D38" s="15">
        <v>35564</v>
      </c>
    </row>
    <row r="39" spans="1:4">
      <c r="A39" s="13"/>
      <c r="B39" s="49" t="s">
        <v>51</v>
      </c>
      <c r="C39" s="50" t="s">
        <v>52</v>
      </c>
      <c r="D39" s="15">
        <v>1602</v>
      </c>
    </row>
    <row r="40" spans="1:4">
      <c r="A40" s="13"/>
      <c r="B40" s="49" t="s">
        <v>24</v>
      </c>
      <c r="C40" s="50"/>
      <c r="D40" s="15">
        <v>94470</v>
      </c>
    </row>
    <row r="41" spans="1:4">
      <c r="A41" s="13"/>
      <c r="B41" s="49" t="s">
        <v>25</v>
      </c>
      <c r="C41" s="50"/>
      <c r="D41" s="15">
        <v>14860</v>
      </c>
    </row>
    <row r="42" s="1" customFormat="1" spans="1:4">
      <c r="A42" s="13"/>
      <c r="B42" s="19" t="s">
        <v>53</v>
      </c>
      <c r="C42" s="20"/>
      <c r="D42" s="17"/>
    </row>
    <row r="43" spans="1:4">
      <c r="A43" s="13"/>
      <c r="B43" s="14" t="s">
        <v>54</v>
      </c>
      <c r="C43" s="51" t="s">
        <v>55</v>
      </c>
      <c r="D43" s="15">
        <v>138776</v>
      </c>
    </row>
    <row r="44" s="1" customFormat="1" spans="1:4">
      <c r="A44" s="13"/>
      <c r="B44" s="19" t="s">
        <v>56</v>
      </c>
      <c r="C44" s="20"/>
      <c r="D44" s="17"/>
    </row>
    <row r="45" spans="1:4">
      <c r="A45" s="13"/>
      <c r="B45" s="49" t="s">
        <v>24</v>
      </c>
      <c r="C45" s="49"/>
      <c r="D45" s="15">
        <v>136545</v>
      </c>
    </row>
    <row r="46" spans="1:4">
      <c r="A46" s="13"/>
      <c r="B46" s="49" t="s">
        <v>25</v>
      </c>
      <c r="C46" s="49"/>
      <c r="D46" s="15">
        <v>26396</v>
      </c>
    </row>
    <row r="47" s="1" customFormat="1" spans="1:4">
      <c r="A47" s="13"/>
      <c r="B47" s="19" t="s">
        <v>57</v>
      </c>
      <c r="C47" s="20"/>
      <c r="D47" s="17"/>
    </row>
    <row r="48" s="1" customFormat="1" ht="24" spans="1:4">
      <c r="A48" s="13"/>
      <c r="B48" s="14" t="s">
        <v>58</v>
      </c>
      <c r="C48" s="54" t="s">
        <v>59</v>
      </c>
      <c r="D48" s="15">
        <v>10529</v>
      </c>
    </row>
    <row r="49" spans="1:4">
      <c r="A49" s="13"/>
      <c r="B49" s="14" t="s">
        <v>60</v>
      </c>
      <c r="C49" s="14"/>
      <c r="D49" s="15">
        <v>40767</v>
      </c>
    </row>
    <row r="50" spans="1:4">
      <c r="A50" s="13"/>
      <c r="B50" s="14" t="s">
        <v>24</v>
      </c>
      <c r="C50" s="14"/>
      <c r="D50" s="15">
        <v>135094</v>
      </c>
    </row>
    <row r="51" s="1" customFormat="1" spans="1:4">
      <c r="A51" s="13"/>
      <c r="B51" s="19" t="s">
        <v>61</v>
      </c>
      <c r="C51" s="20"/>
      <c r="D51" s="17"/>
    </row>
    <row r="52" spans="1:4">
      <c r="A52" s="13"/>
      <c r="B52" s="14" t="s">
        <v>24</v>
      </c>
      <c r="C52" s="14"/>
      <c r="D52" s="15">
        <v>716898</v>
      </c>
    </row>
    <row r="53" ht="63.75" spans="1:4">
      <c r="A53" s="13"/>
      <c r="B53" s="14" t="s">
        <v>62</v>
      </c>
      <c r="C53" s="55" t="s">
        <v>63</v>
      </c>
      <c r="D53" s="15">
        <v>352131</v>
      </c>
    </row>
    <row r="54" s="1" customFormat="1" spans="1:4">
      <c r="A54" s="13"/>
      <c r="B54" s="16" t="s">
        <v>64</v>
      </c>
      <c r="C54" s="14"/>
      <c r="D54" s="17">
        <f>SUM(D19:D53)</f>
        <v>3807045</v>
      </c>
    </row>
    <row r="55" s="1" customFormat="1" spans="1:4">
      <c r="A55" s="13"/>
      <c r="B55" s="16" t="s">
        <v>12</v>
      </c>
      <c r="C55" s="55" t="s">
        <v>65</v>
      </c>
      <c r="D55" s="17">
        <v>25536</v>
      </c>
    </row>
    <row r="56" s="1" customFormat="1" spans="1:4">
      <c r="A56" s="18" t="s">
        <v>66</v>
      </c>
      <c r="B56" s="10"/>
      <c r="C56" s="10"/>
      <c r="D56" s="17">
        <f>D54+D55</f>
        <v>3832581</v>
      </c>
    </row>
    <row r="57" spans="1:5">
      <c r="A57" s="22" t="s">
        <v>67</v>
      </c>
      <c r="B57" s="23"/>
      <c r="C57" s="23"/>
      <c r="D57" s="17">
        <f>D10-D54</f>
        <v>465703</v>
      </c>
      <c r="E57" s="5"/>
    </row>
    <row r="58" spans="1:4">
      <c r="A58" s="22" t="s">
        <v>68</v>
      </c>
      <c r="B58" s="23"/>
      <c r="C58" s="23"/>
      <c r="D58" s="17">
        <f>D15-D54</f>
        <v>660705</v>
      </c>
    </row>
    <row r="59" ht="15.75" spans="1:4">
      <c r="A59" s="8" t="s">
        <v>69</v>
      </c>
      <c r="B59" s="8"/>
      <c r="C59" s="8"/>
      <c r="D59" s="25"/>
    </row>
    <row r="60" spans="1:4">
      <c r="A60" s="13" t="s">
        <v>70</v>
      </c>
      <c r="B60" s="14" t="s">
        <v>71</v>
      </c>
      <c r="C60" s="26" t="s">
        <v>72</v>
      </c>
      <c r="D60" s="15">
        <v>1730679</v>
      </c>
    </row>
    <row r="61" spans="1:4">
      <c r="A61" s="13"/>
      <c r="B61" s="14" t="s">
        <v>73</v>
      </c>
      <c r="C61" s="27"/>
      <c r="D61" s="15">
        <v>444064</v>
      </c>
    </row>
    <row r="62" spans="1:4">
      <c r="A62" s="13"/>
      <c r="B62" s="14" t="s">
        <v>74</v>
      </c>
      <c r="C62" s="28"/>
      <c r="D62" s="15">
        <v>3797774</v>
      </c>
    </row>
    <row r="63" spans="1:4">
      <c r="A63" s="13"/>
      <c r="B63" s="14" t="s">
        <v>75</v>
      </c>
      <c r="C63" s="26" t="s">
        <v>76</v>
      </c>
      <c r="D63" s="15">
        <v>511119</v>
      </c>
    </row>
    <row r="64" spans="1:4">
      <c r="A64" s="13"/>
      <c r="B64" s="14" t="s">
        <v>77</v>
      </c>
      <c r="C64" s="28"/>
      <c r="D64" s="15">
        <v>702676</v>
      </c>
    </row>
    <row r="65" spans="1:4">
      <c r="A65" s="13"/>
      <c r="B65" s="14" t="s">
        <v>78</v>
      </c>
      <c r="C65" s="29" t="s">
        <v>79</v>
      </c>
      <c r="D65" s="15">
        <v>2052081</v>
      </c>
    </row>
    <row r="66" spans="1:4">
      <c r="A66" s="13"/>
      <c r="B66" s="14" t="s">
        <v>80</v>
      </c>
      <c r="C66" s="29" t="s">
        <v>81</v>
      </c>
      <c r="D66" s="15">
        <v>656199</v>
      </c>
    </row>
    <row r="67" spans="1:5">
      <c r="A67" s="13"/>
      <c r="B67" s="30" t="s">
        <v>82</v>
      </c>
      <c r="C67" s="31"/>
      <c r="D67" s="17">
        <f>SUM(D60:D66)</f>
        <v>9894592</v>
      </c>
      <c r="E67" s="5"/>
    </row>
    <row r="68" spans="1:4">
      <c r="A68" s="13" t="s">
        <v>83</v>
      </c>
      <c r="B68" s="14" t="s">
        <v>71</v>
      </c>
      <c r="C68" s="26" t="s">
        <v>72</v>
      </c>
      <c r="D68" s="15">
        <v>1974407</v>
      </c>
    </row>
    <row r="69" spans="1:4">
      <c r="A69" s="13"/>
      <c r="B69" s="14" t="s">
        <v>73</v>
      </c>
      <c r="C69" s="27"/>
      <c r="D69" s="15">
        <v>507149</v>
      </c>
    </row>
    <row r="70" spans="1:4">
      <c r="A70" s="13"/>
      <c r="B70" s="14" t="s">
        <v>74</v>
      </c>
      <c r="C70" s="28"/>
      <c r="D70" s="15">
        <v>3971966</v>
      </c>
    </row>
    <row r="71" spans="1:4">
      <c r="A71" s="13"/>
      <c r="B71" s="14" t="s">
        <v>75</v>
      </c>
      <c r="C71" s="26" t="s">
        <v>76</v>
      </c>
      <c r="D71" s="15">
        <v>560513</v>
      </c>
    </row>
    <row r="72" spans="1:4">
      <c r="A72" s="13"/>
      <c r="B72" s="14" t="s">
        <v>77</v>
      </c>
      <c r="C72" s="28"/>
      <c r="D72" s="15">
        <v>786487</v>
      </c>
    </row>
    <row r="73" spans="1:4">
      <c r="A73" s="13"/>
      <c r="B73" s="14" t="s">
        <v>78</v>
      </c>
      <c r="C73" s="29" t="s">
        <v>79</v>
      </c>
      <c r="D73" s="15">
        <v>1793661</v>
      </c>
    </row>
    <row r="74" spans="1:4">
      <c r="A74" s="13"/>
      <c r="B74" s="14" t="s">
        <v>80</v>
      </c>
      <c r="C74" s="29" t="s">
        <v>81</v>
      </c>
      <c r="D74" s="15">
        <v>717831</v>
      </c>
    </row>
    <row r="75" spans="1:4">
      <c r="A75" s="13"/>
      <c r="B75" s="30" t="s">
        <v>84</v>
      </c>
      <c r="C75" s="31"/>
      <c r="D75" s="17">
        <f>SUM(D68:D74)</f>
        <v>10312014</v>
      </c>
    </row>
    <row r="76" spans="1:4">
      <c r="A76" s="32" t="s">
        <v>85</v>
      </c>
      <c r="B76" s="14" t="s">
        <v>71</v>
      </c>
      <c r="C76" s="26" t="s">
        <v>72</v>
      </c>
      <c r="D76" s="15">
        <v>1738758</v>
      </c>
    </row>
    <row r="77" spans="1:4">
      <c r="A77" s="32"/>
      <c r="B77" s="14" t="s">
        <v>73</v>
      </c>
      <c r="C77" s="27"/>
      <c r="D77" s="15">
        <v>450720</v>
      </c>
    </row>
    <row r="78" spans="1:4">
      <c r="A78" s="32"/>
      <c r="B78" s="14" t="s">
        <v>74</v>
      </c>
      <c r="C78" s="28"/>
      <c r="D78" s="15">
        <v>3797774</v>
      </c>
    </row>
    <row r="79" spans="1:4">
      <c r="A79" s="32"/>
      <c r="B79" s="14" t="s">
        <v>75</v>
      </c>
      <c r="C79" s="26" t="s">
        <v>76</v>
      </c>
      <c r="D79" s="15">
        <v>521348</v>
      </c>
    </row>
    <row r="80" spans="1:4">
      <c r="A80" s="32"/>
      <c r="B80" s="14" t="s">
        <v>77</v>
      </c>
      <c r="C80" s="28"/>
      <c r="D80" s="15">
        <v>714760</v>
      </c>
    </row>
    <row r="81" spans="1:4">
      <c r="A81" s="32"/>
      <c r="B81" s="14" t="s">
        <v>78</v>
      </c>
      <c r="C81" s="29" t="s">
        <v>79</v>
      </c>
      <c r="D81" s="15">
        <v>1741622</v>
      </c>
    </row>
    <row r="82" spans="1:4">
      <c r="A82" s="32"/>
      <c r="B82" s="14" t="s">
        <v>80</v>
      </c>
      <c r="C82" s="29" t="s">
        <v>81</v>
      </c>
      <c r="D82" s="15">
        <v>656199</v>
      </c>
    </row>
    <row r="83" spans="1:4">
      <c r="A83" s="32"/>
      <c r="B83" s="30" t="s">
        <v>86</v>
      </c>
      <c r="C83" s="31"/>
      <c r="D83" s="17">
        <f>SUM(D76:D82)</f>
        <v>9621181</v>
      </c>
    </row>
    <row r="84" spans="1:4">
      <c r="A84" s="32" t="s">
        <v>87</v>
      </c>
      <c r="B84" s="14" t="s">
        <v>71</v>
      </c>
      <c r="C84" s="26" t="s">
        <v>72</v>
      </c>
      <c r="D84" s="15">
        <v>1738758</v>
      </c>
    </row>
    <row r="85" spans="1:4">
      <c r="A85" s="32"/>
      <c r="B85" s="14" t="s">
        <v>73</v>
      </c>
      <c r="C85" s="27"/>
      <c r="D85" s="15">
        <v>450720</v>
      </c>
    </row>
    <row r="86" spans="1:4">
      <c r="A86" s="32"/>
      <c r="B86" s="14" t="s">
        <v>74</v>
      </c>
      <c r="C86" s="28"/>
      <c r="D86" s="15">
        <v>3797774</v>
      </c>
    </row>
    <row r="87" spans="1:4">
      <c r="A87" s="32"/>
      <c r="B87" s="14" t="s">
        <v>75</v>
      </c>
      <c r="C87" s="26" t="s">
        <v>76</v>
      </c>
      <c r="D87" s="15">
        <v>521348</v>
      </c>
    </row>
    <row r="88" spans="1:4">
      <c r="A88" s="32"/>
      <c r="B88" s="14" t="s">
        <v>77</v>
      </c>
      <c r="C88" s="28"/>
      <c r="D88" s="15">
        <v>714760</v>
      </c>
    </row>
    <row r="89" spans="1:4">
      <c r="A89" s="32"/>
      <c r="B89" s="14" t="s">
        <v>78</v>
      </c>
      <c r="C89" s="29" t="s">
        <v>79</v>
      </c>
      <c r="D89" s="15">
        <v>1741622</v>
      </c>
    </row>
    <row r="90" spans="1:4">
      <c r="A90" s="32"/>
      <c r="B90" s="14" t="s">
        <v>80</v>
      </c>
      <c r="C90" s="29" t="s">
        <v>81</v>
      </c>
      <c r="D90" s="15">
        <v>656199</v>
      </c>
    </row>
    <row r="91" spans="1:4">
      <c r="A91" s="32"/>
      <c r="B91" s="30" t="s">
        <v>86</v>
      </c>
      <c r="C91" s="31"/>
      <c r="D91" s="17">
        <f>SUM(D84:D90)</f>
        <v>9621181</v>
      </c>
    </row>
    <row r="92" spans="1:4">
      <c r="A92" s="22" t="s">
        <v>88</v>
      </c>
      <c r="B92" s="22"/>
      <c r="C92" s="56"/>
      <c r="D92" s="17">
        <f>D67-D83</f>
        <v>273411</v>
      </c>
    </row>
    <row r="93" spans="1:4">
      <c r="A93" s="22" t="s">
        <v>89</v>
      </c>
      <c r="B93" s="22"/>
      <c r="C93" s="56"/>
      <c r="D93" s="17">
        <f>D75-D91</f>
        <v>690833</v>
      </c>
    </row>
    <row r="94" ht="15.75" spans="1:3">
      <c r="A94" s="8" t="s">
        <v>90</v>
      </c>
      <c r="B94" s="8"/>
      <c r="C94" s="34"/>
    </row>
    <row r="95" spans="1:4">
      <c r="A95" s="32" t="s">
        <v>91</v>
      </c>
      <c r="B95" s="35" t="s">
        <v>92</v>
      </c>
      <c r="C95" s="56"/>
      <c r="D95" s="17">
        <f>2061304+11392</f>
        <v>2072696</v>
      </c>
    </row>
    <row r="96" spans="1:4">
      <c r="A96" s="32"/>
      <c r="B96" s="35" t="s">
        <v>93</v>
      </c>
      <c r="C96" s="56"/>
      <c r="D96" s="17">
        <f>2127833+7993</f>
        <v>2135826</v>
      </c>
    </row>
    <row r="97" ht="30" spans="1:4">
      <c r="A97" s="32"/>
      <c r="B97" s="36" t="s">
        <v>94</v>
      </c>
      <c r="C97" s="56"/>
      <c r="D97" s="17">
        <f>388694+4792</f>
        <v>393486</v>
      </c>
    </row>
    <row r="98" spans="1:6">
      <c r="A98" s="32"/>
      <c r="B98" s="35" t="s">
        <v>95</v>
      </c>
      <c r="C98" s="56"/>
      <c r="D98" s="17">
        <v>11706164</v>
      </c>
      <c r="F98" s="5"/>
    </row>
    <row r="99" spans="1:6">
      <c r="A99" s="32"/>
      <c r="B99" s="57" t="s">
        <v>96</v>
      </c>
      <c r="C99" s="58"/>
      <c r="D99" s="17">
        <v>986564</v>
      </c>
      <c r="F99" s="5"/>
    </row>
    <row r="100" ht="18" customHeight="1" spans="1:4">
      <c r="A100" s="32"/>
      <c r="B100" s="35" t="s">
        <v>97</v>
      </c>
      <c r="C100" s="29"/>
      <c r="D100" s="17"/>
    </row>
    <row r="101" ht="15.75" spans="1:4">
      <c r="A101" s="34" t="s">
        <v>98</v>
      </c>
      <c r="B101" s="34"/>
      <c r="C101" s="34"/>
      <c r="D101" s="34"/>
    </row>
    <row r="102" ht="18.75" spans="1:4">
      <c r="A102" s="32" t="s">
        <v>99</v>
      </c>
      <c r="B102" s="35" t="s">
        <v>100</v>
      </c>
      <c r="C102" s="59"/>
      <c r="D102" s="17">
        <v>12</v>
      </c>
    </row>
    <row r="103" ht="18.75" spans="1:4">
      <c r="A103" s="32"/>
      <c r="B103" s="35" t="s">
        <v>101</v>
      </c>
      <c r="C103" s="59"/>
      <c r="D103" s="17">
        <v>6</v>
      </c>
    </row>
    <row r="104" ht="18.75" spans="1:4">
      <c r="A104" s="32"/>
      <c r="B104" s="36" t="s">
        <v>102</v>
      </c>
      <c r="C104" s="59"/>
      <c r="D104" s="17">
        <v>1200072</v>
      </c>
    </row>
    <row r="105" ht="18.75" spans="1:4">
      <c r="A105" s="32"/>
      <c r="B105" s="36" t="s">
        <v>103</v>
      </c>
      <c r="C105" s="59"/>
      <c r="D105" s="17">
        <v>568484</v>
      </c>
    </row>
    <row r="106" spans="1:4">
      <c r="A106" s="22" t="s">
        <v>104</v>
      </c>
      <c r="B106" s="22"/>
      <c r="C106" s="45"/>
      <c r="D106" s="17">
        <f>2352007-6008</f>
        <v>2345999</v>
      </c>
    </row>
    <row r="107" spans="1:1">
      <c r="A107" s="46" t="s">
        <v>105</v>
      </c>
    </row>
    <row r="109" spans="2:2">
      <c r="B109" s="60"/>
    </row>
  </sheetData>
  <mergeCells count="47">
    <mergeCell ref="A1:C1"/>
    <mergeCell ref="A2:C2"/>
    <mergeCell ref="A3:C3"/>
    <mergeCell ref="A4:C4"/>
    <mergeCell ref="A5:C5"/>
    <mergeCell ref="A6:C6"/>
    <mergeCell ref="A7:B7"/>
    <mergeCell ref="A12:B12"/>
    <mergeCell ref="A17:B17"/>
    <mergeCell ref="B18:C18"/>
    <mergeCell ref="B23:C23"/>
    <mergeCell ref="B29:C29"/>
    <mergeCell ref="B35:C35"/>
    <mergeCell ref="B42:C42"/>
    <mergeCell ref="B44:C44"/>
    <mergeCell ref="B47:C47"/>
    <mergeCell ref="B51:C51"/>
    <mergeCell ref="A56:B56"/>
    <mergeCell ref="A57:B57"/>
    <mergeCell ref="A58:B58"/>
    <mergeCell ref="A59:C59"/>
    <mergeCell ref="B67:C67"/>
    <mergeCell ref="B75:C75"/>
    <mergeCell ref="B83:C83"/>
    <mergeCell ref="B91:C91"/>
    <mergeCell ref="A92:B92"/>
    <mergeCell ref="A93:B93"/>
    <mergeCell ref="A94:C94"/>
    <mergeCell ref="A101:D101"/>
    <mergeCell ref="A106:B106"/>
    <mergeCell ref="A8:A11"/>
    <mergeCell ref="A13:A16"/>
    <mergeCell ref="A18:A55"/>
    <mergeCell ref="A60:A67"/>
    <mergeCell ref="A68:A75"/>
    <mergeCell ref="A76:A83"/>
    <mergeCell ref="A84:A91"/>
    <mergeCell ref="A95:A100"/>
    <mergeCell ref="A102:A105"/>
    <mergeCell ref="C60:C62"/>
    <mergeCell ref="C63:C64"/>
    <mergeCell ref="C68:C70"/>
    <mergeCell ref="C71:C72"/>
    <mergeCell ref="C76:C78"/>
    <mergeCell ref="C79:C80"/>
    <mergeCell ref="C84:C86"/>
    <mergeCell ref="C87:C88"/>
  </mergeCells>
  <conditionalFormatting sqref="B97">
    <cfRule type="duplicateValues" dxfId="0" priority="9"/>
  </conditionalFormatting>
  <conditionalFormatting sqref="B102">
    <cfRule type="duplicateValues" dxfId="0" priority="8"/>
  </conditionalFormatting>
  <conditionalFormatting sqref="B104">
    <cfRule type="duplicateValues" dxfId="0" priority="1"/>
  </conditionalFormatting>
  <conditionalFormatting sqref="B105">
    <cfRule type="duplicateValues" dxfId="0" priority="41"/>
  </conditionalFormatting>
  <conditionalFormatting sqref="B99;B95">
    <cfRule type="duplicateValues" dxfId="0" priority="59"/>
  </conditionalFormatting>
  <pageMargins left="0.236220472440945" right="0" top="0" bottom="0" header="0.31496062992126" footer="0.31496062992126"/>
  <pageSetup paperSize="9" scale="64" fitToHeight="0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9"/>
  <sheetViews>
    <sheetView workbookViewId="0">
      <pane ySplit="6" topLeftCell="A97" activePane="bottomLeft" state="frozen"/>
      <selection/>
      <selection pane="bottomLeft" activeCell="D108" sqref="D108"/>
    </sheetView>
  </sheetViews>
  <sheetFormatPr defaultColWidth="9.1047619047619" defaultRowHeight="15" outlineLevelCol="3"/>
  <cols>
    <col min="1" max="1" width="26.4380952380952" style="3" customWidth="1"/>
    <col min="2" max="2" width="70.4380952380952" style="3" customWidth="1"/>
    <col min="3" max="3" width="63.552380952381" style="3" hidden="1" customWidth="1"/>
    <col min="4" max="4" width="12.1047619047619" style="3" customWidth="1"/>
    <col min="5" max="5" width="9.1047619047619" style="3"/>
    <col min="6" max="6" width="32" style="3" customWidth="1"/>
    <col min="7" max="16384" width="9.1047619047619" style="3"/>
  </cols>
  <sheetData>
    <row r="1" spans="1:4">
      <c r="A1" s="4" t="s">
        <v>0</v>
      </c>
      <c r="B1" s="4"/>
      <c r="C1" s="4"/>
      <c r="D1" s="5"/>
    </row>
    <row r="2" spans="1:4">
      <c r="A2" s="6" t="s">
        <v>1</v>
      </c>
      <c r="B2" s="6"/>
      <c r="C2" s="6"/>
      <c r="D2" s="5"/>
    </row>
    <row r="3" spans="1:4">
      <c r="A3" s="4" t="s">
        <v>106</v>
      </c>
      <c r="B3" s="4"/>
      <c r="C3" s="4"/>
      <c r="D3" s="5"/>
    </row>
    <row r="4" customHeight="1" spans="1:4">
      <c r="A4" s="7"/>
      <c r="B4" s="7"/>
      <c r="C4" s="7"/>
      <c r="D4" s="5"/>
    </row>
    <row r="5" customHeight="1" spans="1:4">
      <c r="A5" s="8" t="s">
        <v>5</v>
      </c>
      <c r="B5" s="8"/>
      <c r="C5" s="8"/>
      <c r="D5" s="9"/>
    </row>
    <row r="6" outlineLevel="1" spans="1:4">
      <c r="A6" s="10" t="s">
        <v>6</v>
      </c>
      <c r="B6" s="11"/>
      <c r="C6" s="10" t="s">
        <v>7</v>
      </c>
      <c r="D6" s="12" t="s">
        <v>107</v>
      </c>
    </row>
    <row r="7" outlineLevel="1" spans="1:4">
      <c r="A7" s="13" t="s">
        <v>8</v>
      </c>
      <c r="B7" s="14" t="s">
        <v>108</v>
      </c>
      <c r="C7" s="14"/>
      <c r="D7" s="15" t="e">
        <f>'55'!D8+#REF!+#REF!+'[23]611'!D8+'[22]612'!D8+'[21]613'!D8+'[20]614'!D8+'[19]631'!D8+'[18]632'!D8+'[17]633'!D8+'[16]634'!D8+'[15]635'!D8+'[14]220'!D8+'[13]222'!D8+'[12]224'!D8+'[11]16Б'!D8+'[10]78'!D8+'[9]80'!D8+'[8]97'!D8+'[7]99'!D8+'[6]99А'!D8+'[5]101'!D8+'[4]41'!D8+'[3]43'!D8+'[2]45'!D8+'[1]47'!D8</f>
        <v>#REF!</v>
      </c>
    </row>
    <row r="8" outlineLevel="1" spans="1:4">
      <c r="A8" s="13"/>
      <c r="B8" s="14" t="s">
        <v>109</v>
      </c>
      <c r="C8" s="14"/>
      <c r="D8" s="15" t="e">
        <f>'[18]632'!D9+'[17]633'!D9+#REF!+'[11]16Б'!D9+'[8]97'!D9</f>
        <v>#REF!</v>
      </c>
    </row>
    <row r="9" outlineLevel="1" spans="1:4">
      <c r="A9" s="13"/>
      <c r="B9" s="14" t="s">
        <v>110</v>
      </c>
      <c r="C9" s="14"/>
      <c r="D9" s="15" t="e">
        <f>'55'!#REF!+#REF!+#REF!+#REF!+'[22]612'!D9+'[21]613'!D9+'[20]614'!D9+'[19]631'!D9+#REF!+#REF!+'[16]634'!D9+'[15]635'!D9+'[14]220'!D9+'[13]222'!D9+#REF!+#REF!+#REF!+'[9]80'!D9+#REF!+'[7]99'!D9+'[6]99А'!D9+'[5]101'!D9+'[4]41'!D9+#REF!+'[2]45'!D9+#REF!</f>
        <v>#REF!</v>
      </c>
    </row>
    <row r="10" outlineLevel="2" spans="1:4">
      <c r="A10" s="13"/>
      <c r="B10" s="16" t="s">
        <v>11</v>
      </c>
      <c r="C10" s="16"/>
      <c r="D10" s="17" t="e">
        <f>SUM(D7:D9)</f>
        <v>#REF!</v>
      </c>
    </row>
    <row r="11" s="1" customFormat="1" outlineLevel="1" spans="1:4">
      <c r="A11" s="13"/>
      <c r="B11" s="16" t="s">
        <v>12</v>
      </c>
      <c r="C11" s="16"/>
      <c r="D11" s="17" t="e">
        <f>'55'!D11+#REF!+#REF!+#REF!+#REF!+#REF!+#REF!+#REF!+'[18]632'!D10+#REF!+#REF!+#REF!+#REF!+#REF!+#REF!+#REF!+'[10]78'!D10+#REF!+'[8]97'!D10+#REF!+#REF!+#REF!+#REF!+#REF!+#REF!+#REF!</f>
        <v>#REF!</v>
      </c>
    </row>
    <row r="12" s="1" customFormat="1" customHeight="1" outlineLevel="1" spans="1:4">
      <c r="A12" s="18" t="s">
        <v>13</v>
      </c>
      <c r="B12" s="10"/>
      <c r="C12" s="10"/>
      <c r="D12" s="17" t="e">
        <f>D10+D11</f>
        <v>#REF!</v>
      </c>
    </row>
    <row r="13" s="1" customFormat="1" customHeight="1" outlineLevel="1" spans="1:4">
      <c r="A13" s="13" t="s">
        <v>14</v>
      </c>
      <c r="B13" s="14" t="s">
        <v>111</v>
      </c>
      <c r="C13" s="14"/>
      <c r="D13" s="15" t="e">
        <f>'55'!D13+#REF!+#REF!+'[23]611'!D10+'[22]612'!D11+'[21]613'!D11+'[20]614'!D11+'[19]631'!D11+'[18]632'!D12+'[17]633'!D11+'[16]634'!D11+'[15]635'!D11+'[14]220'!D11+'[13]222'!D11+'[12]224'!D10+'[11]16Б'!D11+'[10]78'!D12+'[9]80'!D11+'[8]97'!D12+'[7]99'!D11+'[6]99А'!D11+'[5]101'!D11+'[4]41'!D11+'[3]43'!D10+'[2]45'!D11+'[1]47'!D10</f>
        <v>#REF!</v>
      </c>
    </row>
    <row r="14" s="1" customFormat="1" customHeight="1" outlineLevel="1" spans="1:4">
      <c r="A14" s="13"/>
      <c r="B14" s="14" t="s">
        <v>109</v>
      </c>
      <c r="C14" s="14"/>
      <c r="D14" s="15">
        <f>'[18]632'!D13+'[17]633'!D12+'[12]224'!D11+'[11]16Б'!D12+'[8]97'!D13</f>
        <v>14878301</v>
      </c>
    </row>
    <row r="15" s="1" customFormat="1" outlineLevel="1" spans="1:4">
      <c r="A15" s="13"/>
      <c r="B15" s="14" t="s">
        <v>110</v>
      </c>
      <c r="C15" s="14"/>
      <c r="D15" s="15" t="e">
        <f>'55'!#REF!+#REF!+#REF!+'[23]611'!D11+'[22]612'!D12+'[21]613'!D12+'[20]614'!D12+'[19]631'!D12+'[18]632'!D14+'[17]633'!D13+'[16]634'!D12+'[15]635'!D12+'[14]220'!D12+'[13]222'!D12+'[12]224'!D12+'[11]16Б'!D13+'[10]78'!D14+'[9]80'!D12+'[8]97'!D14+'[7]99'!D12+'[6]99А'!D12+'[5]101'!D12+'[4]41'!D12+'[3]43'!D11+'[2]45'!D12+'[1]47'!D11</f>
        <v>#REF!</v>
      </c>
    </row>
    <row r="16" outlineLevel="1" spans="1:4">
      <c r="A16" s="13"/>
      <c r="B16" s="16" t="s">
        <v>11</v>
      </c>
      <c r="C16" s="16"/>
      <c r="D16" s="17" t="e">
        <f>SUM(D13:D15)</f>
        <v>#REF!</v>
      </c>
    </row>
    <row r="17" s="1" customFormat="1" customHeight="1" outlineLevel="1" spans="1:4">
      <c r="A17" s="13"/>
      <c r="B17" s="16" t="s">
        <v>12</v>
      </c>
      <c r="C17" s="16"/>
      <c r="D17" s="17" t="e">
        <f>'55'!D16+#REF!+#REF!+#REF!+'[22]612'!D14+'[21]613'!D14+'[20]614'!D14+'[19]631'!D14+#REF!+#REF!+'[16]634'!D14+'[15]635'!D14+'[14]220'!D14+'[13]222'!D14+#REF!+#REF!+#REF!+'[9]80'!D14+#REF!+'[7]99'!D14+'[6]99А'!D14+'[5]101'!D14+'[4]41'!D14+#REF!+'[2]45'!D14+#REF!</f>
        <v>#REF!</v>
      </c>
    </row>
    <row r="18" s="1" customFormat="1" customHeight="1" outlineLevel="1" spans="1:4">
      <c r="A18" s="18" t="s">
        <v>17</v>
      </c>
      <c r="B18" s="10"/>
      <c r="C18" s="10"/>
      <c r="D18" s="17" t="e">
        <f>D16+D17</f>
        <v>#REF!</v>
      </c>
    </row>
    <row r="19" s="1" customFormat="1" outlineLevel="1" spans="1:4">
      <c r="A19" s="13" t="s">
        <v>18</v>
      </c>
      <c r="B19" s="19" t="s">
        <v>19</v>
      </c>
      <c r="C19" s="20"/>
      <c r="D19" s="17" t="e">
        <f>SUM(D20:D22)</f>
        <v>#REF!</v>
      </c>
    </row>
    <row r="20" s="1" customFormat="1" outlineLevel="1" spans="1:4">
      <c r="A20" s="13"/>
      <c r="B20" s="14" t="s">
        <v>20</v>
      </c>
      <c r="C20" s="21" t="s">
        <v>21</v>
      </c>
      <c r="D20" s="15" t="e">
        <f>'55'!D19+#REF!+#REF!+'[23]611'!D13+'[22]612'!D15+'[21]613'!D15+'[20]614'!D15+'[19]631'!D15+'[18]632'!D17+'[17]633'!D15+'[16]634'!D15+'[15]635'!D15+'[14]220'!D15+'[13]222'!D15+'[12]224'!D13+'[11]16Б'!D15+'[10]78'!D17+'[9]80'!D15+'[8]97'!D17+'[7]99'!D15+'[6]99А'!D15+'[5]101'!D15+'[4]41'!D15+'[3]43'!D13+'[2]45'!D15+'[1]47'!D13</f>
        <v>#REF!</v>
      </c>
    </row>
    <row r="21" s="1" customFormat="1" outlineLevel="1" spans="1:4">
      <c r="A21" s="13"/>
      <c r="B21" s="14" t="s">
        <v>112</v>
      </c>
      <c r="C21" s="21"/>
      <c r="D21" s="15" t="e">
        <f>'55'!#REF!+#REF!+'[18]632'!D18+#REF!+'[11]16Б'!D16+'[5]101'!D16+'[4]41'!D16+'[1]47'!D14</f>
        <v>#REF!</v>
      </c>
    </row>
    <row r="22" outlineLevel="3" spans="1:4">
      <c r="A22" s="13"/>
      <c r="B22" s="14" t="s">
        <v>24</v>
      </c>
      <c r="C22" s="21"/>
      <c r="D22" s="15" t="e">
        <f>'55'!D21+#REF!+#REF!+'[23]611'!D14+'[22]612'!D16+'[21]613'!D16+'[20]614'!D16+'[19]631'!D16+'[18]632'!D19+'[17]633'!D16+'[16]634'!D16+'[15]635'!D16+'[14]220'!D16+'[13]222'!D16+'[12]224'!D14+'[11]16Б'!D17+'[10]78'!D18+'[9]80'!D16+'[8]97'!D18+'[7]99'!D16+'[6]99А'!D16+'[5]101'!D17+'[4]41'!D17+'[3]43'!D14+'[2]45'!D16+'[1]47'!D15</f>
        <v>#REF!</v>
      </c>
    </row>
    <row r="23" outlineLevel="2" spans="1:4">
      <c r="A23" s="13"/>
      <c r="B23" s="19" t="s">
        <v>26</v>
      </c>
      <c r="C23" s="20"/>
      <c r="D23" s="17" t="e">
        <f>SUM(D24:D27)</f>
        <v>#REF!</v>
      </c>
    </row>
    <row r="24" s="1" customFormat="1" ht="30" outlineLevel="1" spans="1:4">
      <c r="A24" s="13"/>
      <c r="B24" s="14" t="s">
        <v>113</v>
      </c>
      <c r="C24" s="21" t="s">
        <v>114</v>
      </c>
      <c r="D24" s="15" t="e">
        <f>'55'!D24+#REF!+#REF!+'[23]611'!D16+'[22]612'!D18+'[21]613'!D18+'[20]614'!D18+'[19]631'!D18+#REF!+'[17]633'!D18+'[16]634'!D18+'[15]635'!D18+'[14]220'!D18+'[13]222'!D18+'[12]224'!D16+'[11]16Б'!D19+#REF!+'[9]80'!D18+#REF!+'[7]99'!D18+'[6]99А'!D18+'[5]101'!D19+'[4]41'!D19+'[3]43'!D16+'[2]45'!D18+'[1]47'!D17</f>
        <v>#REF!</v>
      </c>
    </row>
    <row r="25" outlineLevel="3" spans="1:4">
      <c r="A25" s="13"/>
      <c r="B25" s="14" t="s">
        <v>115</v>
      </c>
      <c r="C25" s="21" t="s">
        <v>116</v>
      </c>
      <c r="D25" s="15" t="e">
        <f>'55'!D26+#REF!+#REF!+'[23]611'!D17+'[22]612'!D19+'[21]613'!D19+'[20]614'!D19+'[19]631'!D19+'[18]632'!D21+'[17]633'!D19+'[16]634'!D19+'[15]635'!D19+'[14]220'!D19+'[13]222'!D19+'[12]224'!D17+#REF!+#REF!+'[9]80'!D19+#REF!+'[7]99'!D19+'[6]99А'!D19+#REF!+#REF!+'[3]43'!D17+'[2]45'!D19+#REF!</f>
        <v>#REF!</v>
      </c>
    </row>
    <row r="26" outlineLevel="3" spans="1:4">
      <c r="A26" s="13"/>
      <c r="B26" s="14" t="s">
        <v>35</v>
      </c>
      <c r="C26" s="21" t="s">
        <v>117</v>
      </c>
      <c r="D26" s="15" t="e">
        <f>'55'!#REF!+#REF!+#REF!+'[18]632'!D23+#REF!+#REF!+#REF!+#REF!+'[10]78'!D20+#REF!+'[8]97'!D20+#REF!+#REF!+#REF!+#REF!+#REF!+#REF!</f>
        <v>#REF!</v>
      </c>
    </row>
    <row r="27" outlineLevel="3" spans="1:4">
      <c r="A27" s="13"/>
      <c r="B27" s="14" t="s">
        <v>24</v>
      </c>
      <c r="C27" s="21"/>
      <c r="D27" s="15" t="e">
        <f>'55'!#REF!+#REF!+#REF!+'[23]611'!D18+#REF!+#REF!+#REF!+#REF!+'[18]632'!D24+#REF!+#REF!+#REF!+#REF!+#REF!+#REF!+#REF!+'[10]78'!D22+#REF!+'[8]97'!D22+#REF!+#REF!+'[5]101'!D22+'[4]41'!D20+#REF!+#REF!+'[1]47'!D18</f>
        <v>#REF!</v>
      </c>
    </row>
    <row r="28" outlineLevel="3" spans="1:4">
      <c r="A28" s="13"/>
      <c r="B28" s="19" t="s">
        <v>37</v>
      </c>
      <c r="C28" s="20"/>
      <c r="D28" s="17" t="e">
        <f>SUM(D29:D30)</f>
        <v>#REF!</v>
      </c>
    </row>
    <row r="29" outlineLevel="3" spans="1:4">
      <c r="A29" s="13"/>
      <c r="B29" s="14" t="s">
        <v>118</v>
      </c>
      <c r="C29" s="21"/>
      <c r="D29" s="15" t="e">
        <f>'55'!#REF!+#REF!+#REF!+'[23]611'!D19+'[22]612'!D20+'[21]613'!D20+'[20]614'!D20+'[19]631'!D20+#REF!+'[17]633'!D24+'[16]634'!D20+'[15]635'!D20+'[14]220'!D22+'[13]222'!D22+'[12]224'!D20+'[11]16Б'!D22+'[10]78'!D24+'[9]80'!D22+'[8]97'!D24+'[7]99'!D20+'[6]99А'!D22+'[5]101'!D25+'[4]41'!D23+'[3]43'!D21+'[2]45'!D23+'[1]47'!D21</f>
        <v>#REF!</v>
      </c>
    </row>
    <row r="30" s="1" customFormat="1" outlineLevel="1" spans="1:4">
      <c r="A30" s="13"/>
      <c r="B30" s="14" t="s">
        <v>24</v>
      </c>
      <c r="C30" s="21"/>
      <c r="D30" s="15" t="e">
        <f>'55'!D33+#REF!+#REF!+'[23]611'!D21+'[22]612'!D22+'[21]613'!D22+'[20]614'!D22+'[19]631'!D22+#REF!+'[17]633'!D25+'[16]634'!D22+'[15]635'!D22+'[14]220'!D23+'[13]222'!D23+'[12]224'!D21+'[11]16Б'!D23+#REF!+'[9]80'!D23+#REF!+'[7]99'!D22+'[6]99А'!D23+'[5]101'!D27+'[4]41'!D25+'[3]43'!D22+'[2]45'!D24+'[1]47'!D23</f>
        <v>#REF!</v>
      </c>
    </row>
    <row r="31" outlineLevel="2" spans="1:4">
      <c r="A31" s="13"/>
      <c r="B31" s="19" t="s">
        <v>44</v>
      </c>
      <c r="C31" s="20"/>
      <c r="D31" s="17" t="e">
        <f>SUM(D32:D35)</f>
        <v>#REF!</v>
      </c>
    </row>
    <row r="32" outlineLevel="2" spans="1:4">
      <c r="A32" s="13"/>
      <c r="B32" s="14" t="s">
        <v>45</v>
      </c>
      <c r="C32" s="21" t="s">
        <v>119</v>
      </c>
      <c r="D32" s="15" t="e">
        <f>'55'!D36+#REF!+#REF!+'[23]611'!D23+'[22]612'!D25+'[21]613'!D24+'[20]614'!D24+'[19]631'!D24+#REF!+#REF!+'[16]634'!D24+'[15]635'!D24+#REF!+#REF!+#REF!+#REF!+'[10]78'!D27+#REF!+'[8]97'!D27+'[7]99'!D25+#REF!+#REF!+#REF!+#REF!+#REF!+#REF!</f>
        <v>#REF!</v>
      </c>
    </row>
    <row r="33" ht="30" outlineLevel="2" spans="1:4">
      <c r="A33" s="13"/>
      <c r="B33" s="14" t="s">
        <v>51</v>
      </c>
      <c r="C33" s="21" t="s">
        <v>120</v>
      </c>
      <c r="D33" s="15" t="e">
        <f>'55'!D39+#REF!+#REF!+#REF!+#REF!+#REF!+#REF!+#REF!+'[18]632'!D34+'[17]633'!D30+#REF!+#REF!+'[14]220'!D28+'[13]222'!D27+'[12]224'!D25+'[11]16Б'!D27+'[10]78'!D32+'[9]80'!D27+'[8]97'!D32+#REF!+'[6]99А'!D28+#REF!+#REF!+'[3]43'!D26+'[2]45'!D29+#REF!</f>
        <v>#REF!</v>
      </c>
    </row>
    <row r="34" s="1" customFormat="1" outlineLevel="1" spans="1:4">
      <c r="A34" s="13"/>
      <c r="B34" s="14" t="s">
        <v>47</v>
      </c>
      <c r="C34" s="21" t="s">
        <v>121</v>
      </c>
      <c r="D34" s="15" t="e">
        <f>'55'!D37+#REF!+#REF!+#REF!+#REF!+#REF!+#REF!+#REF!+'[18]632'!D32+#REF!+#REF!+#REF!+#REF!+#REF!+#REF!+#REF!+#REF!+#REF!+#REF!+#REF!+#REF!+'[5]101'!D30+'[4]41'!D28+#REF!+#REF!+'[1]47'!D26</f>
        <v>#REF!</v>
      </c>
    </row>
    <row r="35" outlineLevel="3" spans="1:4">
      <c r="A35" s="13"/>
      <c r="B35" s="14" t="s">
        <v>24</v>
      </c>
      <c r="C35" s="21"/>
      <c r="D35" s="15" t="e">
        <f>'55'!D40+#REF!+#REF!+'[23]611'!D26+'[22]612'!D28+'[21]613'!D27+'[20]614'!D27+'[19]631'!D27+'[18]632'!D35+#REF!+'[16]634'!D27+'[15]635'!D27+#REF!+#REF!+#REF!+#REF!+'[10]78'!D34+#REF!+'[8]97'!D34+'[7]99'!D28+#REF!+'[5]101'!D36+'[4]41'!D33+#REF!+#REF!+'[1]47'!D30</f>
        <v>#REF!</v>
      </c>
    </row>
    <row r="36" outlineLevel="3" spans="1:4">
      <c r="A36" s="13"/>
      <c r="B36" s="19" t="s">
        <v>53</v>
      </c>
      <c r="C36" s="20"/>
      <c r="D36" s="17" t="e">
        <f>D37</f>
        <v>#REF!</v>
      </c>
    </row>
    <row r="37" outlineLevel="3" spans="1:4">
      <c r="A37" s="13"/>
      <c r="B37" s="14" t="s">
        <v>54</v>
      </c>
      <c r="C37" s="21" t="s">
        <v>55</v>
      </c>
      <c r="D37" s="15" t="e">
        <f>'55'!D43+#REF!+#REF!+'[23]611'!D30+'[22]612'!D32+'[21]613'!D30+'[20]614'!D31+'[19]631'!D31+'[17]633'!D36+'[16]634'!D30+'[15]635'!D32+'[12]224'!D30+'[11]16Б'!D32+'[10]78'!D36+'[7]99'!D33+'[5]101'!D39</f>
        <v>#REF!</v>
      </c>
    </row>
    <row r="38" s="1" customFormat="1" outlineLevel="1" spans="1:4">
      <c r="A38" s="13"/>
      <c r="B38" s="19" t="s">
        <v>56</v>
      </c>
      <c r="C38" s="20"/>
      <c r="D38" s="17" t="e">
        <f>D39</f>
        <v>#REF!</v>
      </c>
    </row>
    <row r="39" outlineLevel="2" spans="1:4">
      <c r="A39" s="13"/>
      <c r="B39" s="14" t="s">
        <v>24</v>
      </c>
      <c r="C39" s="14"/>
      <c r="D39" s="15" t="e">
        <f>'55'!D45+#REF!+#REF!+'[23]611'!D33+'[22]612'!D35+'[21]613'!D33+'[20]614'!D34+'[19]631'!D34+'[18]632'!D37+'[17]633'!D38+'[16]634'!D33+'[15]635'!D35+'[14]220'!D34+'[13]222'!D34+'[12]224'!D33+'[11]16Б'!D34+'[10]78'!D38+'[9]80'!D32+#REF!+'[7]99'!D36+'[6]99А'!D35+'[5]101'!D42+'[4]41'!D36+'[3]43'!D32+'[2]45'!D35+'[1]47'!D33</f>
        <v>#REF!</v>
      </c>
    </row>
    <row r="40" s="1" customFormat="1" outlineLevel="1" spans="1:4">
      <c r="A40" s="13"/>
      <c r="B40" s="19" t="s">
        <v>57</v>
      </c>
      <c r="C40" s="20"/>
      <c r="D40" s="17" t="e">
        <f>SUM(D41:D42)</f>
        <v>#REF!</v>
      </c>
    </row>
    <row r="41" outlineLevel="2" spans="1:4">
      <c r="A41" s="13"/>
      <c r="B41" s="14" t="s">
        <v>60</v>
      </c>
      <c r="C41" s="14"/>
      <c r="D41" s="15" t="e">
        <f>'55'!D49+#REF!+#REF!+'[23]611'!D35+'[22]612'!D37+'[21]613'!D35+'[20]614'!D36+'[19]631'!D36+#REF!+'[17]633'!D40+'[16]634'!D35+'[15]635'!D37+'[14]220'!D36+'[13]222'!D36+'[12]224'!D35+'[11]16Б'!D36+'[10]78'!D41+'[9]80'!D35+'[8]97'!D37+'[7]99'!D38+'[6]99А'!D37+'[5]101'!D45+'[4]41'!D37+'[3]43'!D34+'[2]45'!D37+'[1]47'!D34</f>
        <v>#REF!</v>
      </c>
    </row>
    <row r="42" s="1" customFormat="1" outlineLevel="1" spans="1:4">
      <c r="A42" s="13"/>
      <c r="B42" s="14" t="s">
        <v>24</v>
      </c>
      <c r="C42" s="14"/>
      <c r="D42" s="15" t="e">
        <f>'55'!D50+#REF!+#REF!+'[23]611'!D36+'[22]612'!D38+'[21]613'!D36+'[20]614'!D37+'[19]631'!D37+#REF!+'[17]633'!D42+'[16]634'!D36+'[15]635'!D38+'[14]220'!D37+'[13]222'!D37+'[12]224'!D37+'[11]16Б'!D38+'[10]78'!D42+'[9]80'!D36+#REF!+'[7]99'!D39+'[6]99А'!D38+'[5]101'!D46+'[4]41'!D38+'[3]43'!D35+'[2]45'!D38+'[1]47'!D35</f>
        <v>#REF!</v>
      </c>
    </row>
    <row r="43" outlineLevel="2" spans="1:4">
      <c r="A43" s="13"/>
      <c r="B43" s="19" t="s">
        <v>61</v>
      </c>
      <c r="C43" s="20"/>
      <c r="D43" s="17" t="e">
        <f>SUM(D44:D47)</f>
        <v>#REF!</v>
      </c>
    </row>
    <row r="44" outlineLevel="2" spans="1:4">
      <c r="A44" s="13"/>
      <c r="B44" s="14" t="s">
        <v>24</v>
      </c>
      <c r="C44" s="14"/>
      <c r="D44" s="15" t="e">
        <f>'55'!D52+#REF!+#REF!+'[23]611'!D39+'[22]612'!D41+'[21]613'!D39+'[20]614'!D40+'[19]631'!D40+#REF!+'[17]633'!D44+'[16]634'!D39+'[15]635'!D41+#REF!+#REF!+'[12]224'!D39+'[11]16Б'!D40+'[10]78'!D43+#REF!+'[8]97'!D39+'[7]99'!D42+#REF!+#REF!+#REF!+#REF!+#REF!+#REF!</f>
        <v>#REF!</v>
      </c>
    </row>
    <row r="45" s="1" customFormat="1" outlineLevel="1" spans="1:4">
      <c r="A45" s="13"/>
      <c r="B45" s="14" t="s">
        <v>122</v>
      </c>
      <c r="C45" s="14"/>
      <c r="D45" s="15" t="e">
        <f>'55'!#REF!+#REF!+#REF!+'[23]611'!D40+'[22]612'!D42+'[21]613'!D40+'[20]614'!D41+'[19]631'!D41+'[18]632'!D41+#REF!+'[16]634'!D40+'[15]635'!D42+#REF!+#REF!+#REF!+#REF!+'[10]78'!D45+#REF!+#REF!+'[7]99'!D43+#REF!+'[5]101'!D48+'[4]41'!D40+#REF!+#REF!+'[1]47'!D37</f>
        <v>#REF!</v>
      </c>
    </row>
    <row r="46" outlineLevel="2" spans="1:4">
      <c r="A46" s="13"/>
      <c r="B46" s="14" t="s">
        <v>123</v>
      </c>
      <c r="C46" s="14"/>
      <c r="D46" s="15" t="e">
        <f>'55'!#REF!+#REF!+#REF!+#REF!+#REF!+#REF!+#REF!+#REF!+'[18]632'!D43+'[17]633'!D45+#REF!+#REF!+'[14]220'!D40+'[13]222'!D40+'[12]224'!D40+'[11]16Б'!D41+'[10]78'!D47+'[9]80'!D39+'[8]97'!D40+#REF!+'[6]99А'!D41+'[5]101'!D50+#REF!+'[3]43'!D38+'[2]45'!D41+#REF!</f>
        <v>#REF!</v>
      </c>
    </row>
    <row r="47" ht="30" outlineLevel="2" spans="1:4">
      <c r="A47" s="13"/>
      <c r="B47" s="14" t="s">
        <v>62</v>
      </c>
      <c r="C47" s="14" t="s">
        <v>124</v>
      </c>
      <c r="D47" s="15" t="e">
        <f>'55'!D53+#REF!+#REF!+'[23]611'!D42+'[22]612'!D43+'[21]613'!D41+'[20]614'!D42+'[19]631'!D42+'[18]632'!D45+'[17]633'!D47+'[16]634'!D41+'[15]635'!D43+#REF!+#REF!+'[12]224'!D43+'[11]16Б'!D43+'[10]78'!D48+#REF!+'[8]97'!D42+'[7]99'!D44+#REF!+'[5]101'!D52+'[4]41'!D41+#REF!+#REF!+'[1]47'!D38</f>
        <v>#REF!</v>
      </c>
    </row>
    <row r="48" outlineLevel="2" spans="1:4">
      <c r="A48" s="13"/>
      <c r="B48" s="16" t="s">
        <v>64</v>
      </c>
      <c r="C48" s="16"/>
      <c r="D48" s="17" t="e">
        <f>D19+D23+D28+D31+D38+D40+D43+D36</f>
        <v>#REF!</v>
      </c>
    </row>
    <row r="49" s="1" customFormat="1" outlineLevel="1" spans="1:4">
      <c r="A49" s="13"/>
      <c r="B49" s="16" t="s">
        <v>12</v>
      </c>
      <c r="C49" s="21" t="s">
        <v>65</v>
      </c>
      <c r="D49" s="17" t="e">
        <f>D11</f>
        <v>#REF!</v>
      </c>
    </row>
    <row r="50" s="2" customFormat="1" outlineLevel="1" spans="1:4">
      <c r="A50" s="18" t="s">
        <v>66</v>
      </c>
      <c r="B50" s="10"/>
      <c r="C50" s="10"/>
      <c r="D50" s="17" t="e">
        <f>D48+D49</f>
        <v>#REF!</v>
      </c>
    </row>
    <row r="51" s="1" customFormat="1" hidden="1" outlineLevel="1" spans="1:4">
      <c r="A51" s="22" t="s">
        <v>67</v>
      </c>
      <c r="B51" s="23"/>
      <c r="C51" s="23"/>
      <c r="D51" s="24" t="e">
        <f>D12-D50</f>
        <v>#REF!</v>
      </c>
    </row>
    <row r="52" s="1" customFormat="1" hidden="1" customHeight="1" outlineLevel="1" spans="1:4">
      <c r="A52" s="22" t="s">
        <v>68</v>
      </c>
      <c r="B52" s="23"/>
      <c r="C52" s="23"/>
      <c r="D52" s="24" t="e">
        <f>D18-D50</f>
        <v>#REF!</v>
      </c>
    </row>
    <row r="53" customHeight="1" outlineLevel="1" spans="1:4">
      <c r="A53" s="8" t="s">
        <v>69</v>
      </c>
      <c r="B53" s="8"/>
      <c r="C53" s="8"/>
      <c r="D53" s="25"/>
    </row>
    <row r="54" outlineLevel="1" spans="1:4">
      <c r="A54" s="13" t="s">
        <v>70</v>
      </c>
      <c r="B54" s="14" t="s">
        <v>71</v>
      </c>
      <c r="C54" s="26" t="s">
        <v>72</v>
      </c>
      <c r="D54" s="15" t="e">
        <f>'55'!D60+#REF!+#REF!+#REF!+#REF!+#REF!+#REF!+#REF!+'[18]632'!D50+'[17]633'!D53+#REF!+#REF!+#REF!+#REF!+'[12]224'!D49+'[11]16Б'!D49+'[10]78'!D53+#REF!+'[8]97'!D48+#REF!+#REF!+'[5]101'!D57+#REF!+#REF!+#REF!+#REF!</f>
        <v>#REF!</v>
      </c>
    </row>
    <row r="55" customHeight="1" outlineLevel="1" spans="1:4">
      <c r="A55" s="13"/>
      <c r="B55" s="14" t="s">
        <v>73</v>
      </c>
      <c r="C55" s="27"/>
      <c r="D55" s="15" t="e">
        <f>'55'!D61+#REF!+#REF!+'[23]611'!D50+'[22]612'!D51+'[21]613'!D49+'[20]614'!D50+'[19]631'!D50+'[18]632'!D51+'[17]633'!D54+'[16]634'!D49+'[15]635'!D51+#REF!+#REF!+'[12]224'!D50+'[11]16Б'!D50+'[10]78'!D54+#REF!+'[8]97'!D49+'[7]99'!D52+#REF!+'[5]101'!D58+'[4]41'!D49+#REF!+#REF!+'[1]47'!D46</f>
        <v>#REF!</v>
      </c>
    </row>
    <row r="56" customHeight="1" outlineLevel="1" spans="1:4">
      <c r="A56" s="13"/>
      <c r="B56" s="14" t="s">
        <v>74</v>
      </c>
      <c r="C56" s="28"/>
      <c r="D56" s="15" t="e">
        <f>'55'!D62+#REF!+#REF!+'[23]611'!D51+'[22]612'!D52+'[21]613'!D50+'[20]614'!D51+'[19]631'!D51+'[18]632'!D52+'[17]633'!D55+'[16]634'!D50+'[15]635'!D52+'[14]220'!D49+'[13]222'!D49+'[12]224'!D51+'[11]16Б'!D51+'[10]78'!D55+'[9]80'!D48+'[8]97'!D50+'[7]99'!D53+'[6]99А'!D50+'[5]101'!D59+'[4]41'!D50+'[3]43'!D47+'[2]45'!D50+'[1]47'!D47</f>
        <v>#REF!</v>
      </c>
    </row>
    <row r="57" ht="15.75" customHeight="1" spans="1:4">
      <c r="A57" s="13"/>
      <c r="B57" s="14" t="s">
        <v>75</v>
      </c>
      <c r="C57" s="26" t="s">
        <v>76</v>
      </c>
      <c r="D57" s="15" t="e">
        <f>'55'!D63+#REF!+#REF!+'[23]611'!D52+'[22]612'!D53+'[21]613'!D51+'[20]614'!D52+'[19]631'!D52+'[18]632'!D53+'[17]633'!D56+'[16]634'!D51+'[15]635'!D53+'[14]220'!D50+'[13]222'!D50+'[12]224'!D52+'[11]16Б'!D52+'[10]78'!D56+'[9]80'!D49+'[8]97'!D51+'[7]99'!D54+'[6]99А'!D51+'[5]101'!D60+'[4]41'!D51+'[3]43'!D48+'[2]45'!D51+'[1]47'!D48</f>
        <v>#REF!</v>
      </c>
    </row>
    <row r="58" customHeight="1" outlineLevel="1" spans="1:4">
      <c r="A58" s="13"/>
      <c r="B58" s="14" t="s">
        <v>77</v>
      </c>
      <c r="C58" s="28"/>
      <c r="D58" s="15" t="e">
        <f>'55'!D64+#REF!+#REF!+'[23]611'!D53+'[22]612'!D54+'[21]613'!D52+'[20]614'!D53+'[19]631'!D53+'[18]632'!D54+'[17]633'!D57+'[16]634'!D52+'[15]635'!D54+'[14]220'!D51+'[13]222'!D51+'[12]224'!D53+'[11]16Б'!D53+'[10]78'!D57+'[9]80'!D50+'[8]97'!D52+'[7]99'!D55+'[6]99А'!D52+'[5]101'!D61+'[4]41'!D52+'[3]43'!D49+'[2]45'!D52+'[1]47'!D49</f>
        <v>#REF!</v>
      </c>
    </row>
    <row r="59" outlineLevel="1" spans="1:4">
      <c r="A59" s="13"/>
      <c r="B59" s="14" t="s">
        <v>78</v>
      </c>
      <c r="C59" s="29" t="s">
        <v>79</v>
      </c>
      <c r="D59" s="15" t="e">
        <f>'55'!D65+#REF!+#REF!+'[23]611'!D54+'[22]612'!D55+'[21]613'!D53+'[20]614'!D54+'[19]631'!D54+'[18]632'!D55+'[17]633'!D58+'[16]634'!D53+'[15]635'!D55+'[14]220'!D52+'[13]222'!D52+'[12]224'!D54+'[11]16Б'!D54+'[10]78'!D58+'[9]80'!D51+'[8]97'!D53+'[7]99'!D56+'[6]99А'!D53+'[5]101'!D62+'[4]41'!D53+'[3]43'!D50+'[2]45'!D53+'[1]47'!D50</f>
        <v>#REF!</v>
      </c>
    </row>
    <row r="60" outlineLevel="1" spans="1:4">
      <c r="A60" s="13"/>
      <c r="B60" s="14" t="s">
        <v>80</v>
      </c>
      <c r="C60" s="29" t="s">
        <v>81</v>
      </c>
      <c r="D60" s="15" t="e">
        <f>'55'!D66+#REF!+#REF!+'[23]611'!D55+'[22]612'!D56+'[21]613'!D54+'[20]614'!D55+'[19]631'!D55+'[18]632'!D56+'[17]633'!D59+'[16]634'!D54+'[15]635'!D56+'[14]220'!D53+'[13]222'!D53+'[12]224'!D55+'[11]16Б'!D55+'[10]78'!D59+'[9]80'!D52+'[8]97'!D54+'[7]99'!D57+'[6]99А'!D54+'[5]101'!D63+'[4]41'!D54+'[3]43'!D51+'[2]45'!D54+'[1]47'!D51</f>
        <v>#REF!</v>
      </c>
    </row>
    <row r="61" outlineLevel="1" spans="1:4">
      <c r="A61" s="13"/>
      <c r="B61" s="30" t="s">
        <v>82</v>
      </c>
      <c r="C61" s="31"/>
      <c r="D61" s="17" t="e">
        <f>SUM(D54:D60)</f>
        <v>#REF!</v>
      </c>
    </row>
    <row r="62" outlineLevel="1" spans="1:4">
      <c r="A62" s="13" t="s">
        <v>83</v>
      </c>
      <c r="B62" s="14" t="s">
        <v>71</v>
      </c>
      <c r="C62" s="26" t="s">
        <v>72</v>
      </c>
      <c r="D62" s="15" t="e">
        <f>'55'!D68+#REF!+#REF!+'[23]611'!D57+'[22]612'!D58+'[21]613'!D56+'[20]614'!D57+'[19]631'!D57+'[18]632'!D58+'[17]633'!D61+'[16]634'!D56+'[15]635'!D58+'[14]220'!D55+'[13]222'!D55+'[12]224'!D57+'[11]16Б'!D57+'[10]78'!D61+'[9]80'!D54+'[8]97'!D56+'[7]99'!D59+'[6]99А'!D56+'[5]101'!D65+'[4]41'!D56+'[3]43'!D53+'[2]45'!D56+'[1]47'!D53</f>
        <v>#REF!</v>
      </c>
    </row>
    <row r="63" outlineLevel="1" spans="1:4">
      <c r="A63" s="13"/>
      <c r="B63" s="14" t="s">
        <v>73</v>
      </c>
      <c r="C63" s="27"/>
      <c r="D63" s="15" t="e">
        <f>'55'!D69+#REF!+#REF!+'[23]611'!D58+'[22]612'!D59+'[21]613'!D57+'[20]614'!D58+'[19]631'!D58+'[18]632'!D59+'[17]633'!D62+'[16]634'!D57+'[15]635'!D59+'[14]220'!D56+'[13]222'!D56+'[12]224'!D58+'[11]16Б'!D58+'[10]78'!D62+'[9]80'!D55+'[8]97'!D57+'[7]99'!D60+'[6]99А'!D57+'[5]101'!D66+'[4]41'!D57+'[3]43'!D54+'[2]45'!D57+'[1]47'!D54</f>
        <v>#REF!</v>
      </c>
    </row>
    <row r="64" outlineLevel="1" spans="1:4">
      <c r="A64" s="13"/>
      <c r="B64" s="14" t="s">
        <v>74</v>
      </c>
      <c r="C64" s="28"/>
      <c r="D64" s="15" t="e">
        <f>'55'!D70+#REF!+#REF!+'[23]611'!D59+'[22]612'!D60+'[21]613'!D58+'[20]614'!D59+'[19]631'!D59+'[18]632'!D60+'[17]633'!D63+'[16]634'!D58+'[15]635'!D60+'[14]220'!D57+'[13]222'!D57+'[12]224'!D59+'[11]16Б'!D59+'[10]78'!D63+'[9]80'!D56+'[8]97'!D58+'[7]99'!D61+'[6]99А'!D58+'[5]101'!D67+'[4]41'!D58+'[3]43'!D55+'[2]45'!D58+'[1]47'!D55</f>
        <v>#REF!</v>
      </c>
    </row>
    <row r="65" outlineLevel="1" spans="1:4">
      <c r="A65" s="13"/>
      <c r="B65" s="14" t="s">
        <v>75</v>
      </c>
      <c r="C65" s="26" t="s">
        <v>76</v>
      </c>
      <c r="D65" s="15" t="e">
        <f>'55'!D71+#REF!+#REF!+'[23]611'!D60+'[22]612'!D61+'[21]613'!D59+'[20]614'!D60+'[19]631'!D60+'[18]632'!D61+'[17]633'!D64+'[16]634'!D59+'[15]635'!D61+'[14]220'!D58+'[13]222'!D58+'[12]224'!D60+'[11]16Б'!D60+'[10]78'!D64+'[9]80'!D57+'[8]97'!D59+'[7]99'!D62+'[6]99А'!D59+'[5]101'!D68+'[4]41'!D59+'[3]43'!D56+'[2]45'!D59+'[1]47'!D56</f>
        <v>#REF!</v>
      </c>
    </row>
    <row r="66" customHeight="1" outlineLevel="1" spans="1:4">
      <c r="A66" s="13"/>
      <c r="B66" s="14" t="s">
        <v>77</v>
      </c>
      <c r="C66" s="28"/>
      <c r="D66" s="15" t="e">
        <f>'55'!D72+#REF!+#REF!+'[23]611'!D61+'[22]612'!D62+'[21]613'!D60+'[20]614'!D61+'[19]631'!D61+'[18]632'!D62+'[17]633'!D65+'[16]634'!D60+'[15]635'!D62+'[14]220'!D59+'[13]222'!D59+'[12]224'!D61+'[11]16Б'!D61+#REF!+'[9]80'!D58+'[8]97'!D60+'[7]99'!D63+'[6]99А'!D60+'[5]101'!D69+'[4]41'!D60+'[3]43'!D57+'[2]45'!D60+'[1]47'!D57</f>
        <v>#REF!</v>
      </c>
    </row>
    <row r="67" outlineLevel="1" spans="1:4">
      <c r="A67" s="13"/>
      <c r="B67" s="14" t="s">
        <v>78</v>
      </c>
      <c r="C67" s="29" t="s">
        <v>79</v>
      </c>
      <c r="D67" s="15" t="e">
        <f>'55'!D73+#REF!+#REF!+'[23]611'!D62+'[22]612'!D63+'[21]613'!D61+'[20]614'!D62+'[19]631'!D62+#REF!+'[17]633'!D66+'[16]634'!D61+'[15]635'!D63+'[14]220'!D60+'[13]222'!D60+'[12]224'!D62+'[11]16Б'!D62+'[10]78'!D65+'[9]80'!D59+'[8]97'!D61+'[7]99'!D64+'[6]99А'!D61+#REF!+'[4]41'!D61+'[3]43'!D58+'[2]45'!D61+'[1]47'!D58</f>
        <v>#REF!</v>
      </c>
    </row>
    <row r="68" outlineLevel="1" spans="1:4">
      <c r="A68" s="13"/>
      <c r="B68" s="14" t="s">
        <v>80</v>
      </c>
      <c r="C68" s="29" t="s">
        <v>81</v>
      </c>
      <c r="D68" s="15" t="e">
        <f>'55'!D74+#REF!+#REF!+'[23]611'!D63+'[22]612'!D64+'[21]613'!D62+'[20]614'!D63+'[19]631'!D63+'[18]632'!D63+#REF!+'[16]634'!D62+'[15]635'!D64+'[14]220'!D61+'[13]222'!D61+#REF!+#REF!+'[10]78'!D66+'[9]80'!D60+#REF!+'[7]99'!D65+'[6]99А'!D62+'[5]101'!D70+'[4]41'!D62+'[3]43'!D59+'[2]45'!D62+'[1]47'!D59</f>
        <v>#REF!</v>
      </c>
    </row>
    <row r="69" ht="15.75" customHeight="1" outlineLevel="1" spans="1:4">
      <c r="A69" s="13"/>
      <c r="B69" s="30" t="s">
        <v>84</v>
      </c>
      <c r="C69" s="31"/>
      <c r="D69" s="17" t="e">
        <f>SUM(D62:D68)</f>
        <v>#REF!</v>
      </c>
    </row>
    <row r="70" outlineLevel="1" spans="1:4">
      <c r="A70" s="32" t="s">
        <v>85</v>
      </c>
      <c r="B70" s="14" t="s">
        <v>71</v>
      </c>
      <c r="C70" s="26" t="s">
        <v>72</v>
      </c>
      <c r="D70" s="15" t="e">
        <f>'55'!D76+#REF!+#REF!+'[23]611'!D64+'[22]612'!D65+'[21]613'!D63+'[20]614'!D64+'[19]631'!D64+'[18]632'!D65+'[17]633'!D68+'[16]634'!D63+'[15]635'!D65+#REF!+#REF!+'[12]224'!D64+'[11]16Б'!D64+'[10]78'!D68+#REF!+'[8]97'!D63+'[7]99'!D66+#REF!+'[5]101'!D72+'[4]41'!D63+#REF!+#REF!+'[1]47'!D60</f>
        <v>#REF!</v>
      </c>
    </row>
    <row r="71" outlineLevel="1" spans="1:4">
      <c r="A71" s="32"/>
      <c r="B71" s="14" t="s">
        <v>73</v>
      </c>
      <c r="C71" s="27"/>
      <c r="D71" s="15" t="e">
        <f>'55'!D77+#REF!+#REF!+'[23]611'!D65+'[22]612'!D66+'[21]613'!D64+'[20]614'!D65+'[19]631'!D65+'[18]632'!D66+'[17]633'!D69+'[16]634'!D64+'[15]635'!D66+'[14]220'!D63+'[13]222'!D63+'[12]224'!D65+'[11]16Б'!D65+'[10]78'!D69+'[9]80'!D62+'[8]97'!D64+'[7]99'!D67+'[6]99А'!D64+'[5]101'!D73+'[4]41'!D64+'[3]43'!D61+'[2]45'!D64+'[1]47'!D61</f>
        <v>#REF!</v>
      </c>
    </row>
    <row r="72" outlineLevel="1" spans="1:4">
      <c r="A72" s="32"/>
      <c r="B72" s="14" t="s">
        <v>74</v>
      </c>
      <c r="C72" s="28"/>
      <c r="D72" s="15" t="e">
        <f>'55'!D78+#REF!+#REF!+'[23]611'!D66+'[22]612'!D67+'[21]613'!D65+'[20]614'!D66+'[19]631'!D66+'[18]632'!D67+'[17]633'!D70+'[16]634'!D65+'[15]635'!D67+'[14]220'!D64+'[13]222'!D64+'[12]224'!D66+'[11]16Б'!D66+'[10]78'!D70+'[9]80'!D63+'[8]97'!D65+'[7]99'!D68+'[6]99А'!D65+'[5]101'!D74+'[4]41'!D65+'[3]43'!D62+'[2]45'!D65+'[1]47'!D62</f>
        <v>#REF!</v>
      </c>
    </row>
    <row r="73" outlineLevel="1" spans="1:4">
      <c r="A73" s="32"/>
      <c r="B73" s="14" t="s">
        <v>75</v>
      </c>
      <c r="C73" s="26" t="s">
        <v>76</v>
      </c>
      <c r="D73" s="15" t="e">
        <f>'55'!D79+#REF!+#REF!+'[23]611'!D67+'[22]612'!D68+'[21]613'!D66+'[20]614'!D67+'[19]631'!D67+'[18]632'!D68+'[17]633'!D71+'[16]634'!D66+'[15]635'!D68+'[14]220'!D65+'[13]222'!D65+'[12]224'!D67+'[11]16Б'!D67+'[10]78'!D71+'[9]80'!D64+'[8]97'!D66+'[7]99'!D69+'[6]99А'!D66+'[5]101'!D75+'[4]41'!D66+'[3]43'!D63+'[2]45'!D66+'[1]47'!D63</f>
        <v>#REF!</v>
      </c>
    </row>
    <row r="74" customHeight="1" outlineLevel="1" spans="1:4">
      <c r="A74" s="32"/>
      <c r="B74" s="14" t="s">
        <v>77</v>
      </c>
      <c r="C74" s="28"/>
      <c r="D74" s="15" t="e">
        <f>'55'!D80+#REF!+#REF!+'[23]611'!D68+'[22]612'!D69+'[21]613'!D67+'[20]614'!D68+'[19]631'!D68+'[18]632'!D69+'[17]633'!D72+'[16]634'!D67+'[15]635'!D69+'[14]220'!D66+'[13]222'!D66+'[12]224'!D68+'[11]16Б'!D68+'[10]78'!D72+'[9]80'!D65+'[8]97'!D67+'[7]99'!D70+'[6]99А'!D67+'[5]101'!D76+'[4]41'!D67+'[3]43'!D64+'[2]45'!D67+'[1]47'!D64</f>
        <v>#REF!</v>
      </c>
    </row>
    <row r="75" outlineLevel="1" spans="1:4">
      <c r="A75" s="32"/>
      <c r="B75" s="14" t="s">
        <v>78</v>
      </c>
      <c r="C75" s="29" t="s">
        <v>79</v>
      </c>
      <c r="D75" s="15" t="e">
        <f>'55'!D81+#REF!+#REF!+'[23]611'!D69+'[22]612'!D70+'[21]613'!D68+'[20]614'!D69+'[19]631'!D69+'[18]632'!D70+'[17]633'!D73+'[16]634'!D68+'[15]635'!D70+'[14]220'!D67+'[13]222'!D67+'[12]224'!D69+'[11]16Б'!D69+#REF!+'[9]80'!D66+'[8]97'!D68+'[7]99'!D71+'[6]99А'!D68+'[5]101'!D77+'[4]41'!D68+'[3]43'!D65+'[2]45'!D68+'[1]47'!D65</f>
        <v>#REF!</v>
      </c>
    </row>
    <row r="76" outlineLevel="1" spans="1:4">
      <c r="A76" s="32"/>
      <c r="B76" s="14" t="s">
        <v>80</v>
      </c>
      <c r="C76" s="29" t="s">
        <v>81</v>
      </c>
      <c r="D76" s="15" t="e">
        <f>'55'!D82+#REF!+#REF!+'[23]611'!D70+'[22]612'!D71+'[21]613'!D69+'[20]614'!D70+'[19]631'!D70+#REF!+'[17]633'!D74+'[16]634'!D69+'[15]635'!D71+'[14]220'!D68+'[13]222'!D68+'[12]224'!D70+'[11]16Б'!D70+'[10]78'!D73+'[9]80'!D67+'[8]97'!D69+'[7]99'!D72+'[6]99А'!D69+#REF!+'[4]41'!D69+'[3]43'!D66+'[2]45'!D69+'[1]47'!D66</f>
        <v>#REF!</v>
      </c>
    </row>
    <row r="77" outlineLevel="1" spans="1:4">
      <c r="A77" s="32"/>
      <c r="B77" s="30" t="s">
        <v>86</v>
      </c>
      <c r="C77" s="31"/>
      <c r="D77" s="17" t="e">
        <f>SUM(D70:D76)</f>
        <v>#REF!</v>
      </c>
    </row>
    <row r="78" outlineLevel="1" spans="1:4">
      <c r="A78" s="32" t="s">
        <v>87</v>
      </c>
      <c r="B78" s="14" t="s">
        <v>71</v>
      </c>
      <c r="C78" s="26" t="s">
        <v>72</v>
      </c>
      <c r="D78" s="15" t="e">
        <f>'55'!D84+#REF!+#REF!+#REF!+#REF!+#REF!+#REF!+#REF!+'[18]632'!D72+'[17]633'!D75+#REF!+#REF!+'[14]220'!D70+'[13]222'!D70+'[12]224'!D71+'[11]16Б'!D71+'[10]78'!D75+'[9]80'!D69+'[8]97'!D70+#REF!+'[6]99А'!D71+'[5]101'!D79+#REF!+'[3]43'!D68+'[2]45'!D71+#REF!</f>
        <v>#REF!</v>
      </c>
    </row>
    <row r="79" outlineLevel="1" spans="1:4">
      <c r="A79" s="32"/>
      <c r="B79" s="14" t="s">
        <v>73</v>
      </c>
      <c r="C79" s="27"/>
      <c r="D79" s="15" t="e">
        <f>'55'!D85+#REF!+#REF!+'[23]611'!D72+'[22]612'!D73+'[21]613'!D71+'[20]614'!D72+'[19]631'!D72+'[18]632'!D73+'[17]633'!D76+'[16]634'!D71+'[15]635'!D73+#REF!+#REF!+'[12]224'!D72+'[11]16Б'!D72+'[10]78'!D76+#REF!+'[8]97'!D71+'[7]99'!D74+#REF!+'[5]101'!D80+'[4]41'!D71+#REF!+#REF!+'[1]47'!D68</f>
        <v>#REF!</v>
      </c>
    </row>
    <row r="80" outlineLevel="1" spans="1:4">
      <c r="A80" s="32"/>
      <c r="B80" s="14" t="s">
        <v>74</v>
      </c>
      <c r="C80" s="28"/>
      <c r="D80" s="15" t="e">
        <f>'55'!D86+#REF!+#REF!+'[23]611'!D73+'[22]612'!D74+'[21]613'!D72+'[20]614'!D73+'[19]631'!D73+'[18]632'!D74+'[17]633'!D77+'[16]634'!D72+'[15]635'!D74+'[14]220'!D71+'[13]222'!D71+'[12]224'!D73+'[11]16Б'!D73+'[10]78'!D77+'[9]80'!D70+'[8]97'!D72+'[7]99'!D75+'[6]99А'!D72+'[5]101'!D81+'[4]41'!D72+'[3]43'!D69+'[2]45'!D72+'[1]47'!D69</f>
        <v>#REF!</v>
      </c>
    </row>
    <row r="81" outlineLevel="1" spans="1:4">
      <c r="A81" s="32"/>
      <c r="B81" s="14" t="s">
        <v>75</v>
      </c>
      <c r="C81" s="26" t="s">
        <v>76</v>
      </c>
      <c r="D81" s="15" t="e">
        <f>'55'!D87+#REF!+#REF!+'[23]611'!D74+'[22]612'!D75+'[21]613'!D73+'[20]614'!D74+'[19]631'!D74+'[18]632'!D75+'[17]633'!D78+'[16]634'!D73+'[15]635'!D75+'[14]220'!D72+'[13]222'!D72+'[12]224'!D74+'[11]16Б'!D74+'[10]78'!D78+'[9]80'!D71+'[8]97'!D73+'[7]99'!D76+'[6]99А'!D73+'[5]101'!D82+'[4]41'!D73+'[3]43'!D70+'[2]45'!D73+'[1]47'!D70</f>
        <v>#REF!</v>
      </c>
    </row>
    <row r="82" customHeight="1" outlineLevel="1" spans="1:4">
      <c r="A82" s="32"/>
      <c r="B82" s="14" t="s">
        <v>77</v>
      </c>
      <c r="C82" s="28"/>
      <c r="D82" s="15" t="e">
        <f>'55'!D88+#REF!+#REF!+'[23]611'!D75+'[22]612'!D76+'[21]613'!D74+'[20]614'!D75+'[19]631'!D75+'[18]632'!D76+'[17]633'!D79+'[16]634'!D74+'[15]635'!D76+'[14]220'!D73+'[13]222'!D73+'[12]224'!D75+'[11]16Б'!D75+'[10]78'!D79+'[9]80'!D72+'[8]97'!D74+'[7]99'!D77+'[6]99А'!D74+'[5]101'!D83+'[4]41'!D74+'[3]43'!D71+'[2]45'!D74+'[1]47'!D71</f>
        <v>#REF!</v>
      </c>
    </row>
    <row r="83" outlineLevel="1" spans="1:4">
      <c r="A83" s="32"/>
      <c r="B83" s="14" t="s">
        <v>78</v>
      </c>
      <c r="C83" s="29" t="s">
        <v>79</v>
      </c>
      <c r="D83" s="15" t="e">
        <f>'55'!D89+#REF!+#REF!+'[23]611'!D76+'[22]612'!D77+'[21]613'!D75+'[20]614'!D76+'[19]631'!D76+'[18]632'!D77+'[17]633'!D80+'[16]634'!D75+'[15]635'!D77+'[14]220'!D74+'[13]222'!D74+'[12]224'!D76+'[11]16Б'!D76+'[10]78'!D80+'[9]80'!D73+'[8]97'!D75+'[7]99'!D78+'[6]99А'!D75+'[5]101'!D84+'[4]41'!D75+'[3]43'!D72+'[2]45'!D75+'[1]47'!D72</f>
        <v>#REF!</v>
      </c>
    </row>
    <row r="84" outlineLevel="1" spans="1:4">
      <c r="A84" s="32"/>
      <c r="B84" s="14" t="s">
        <v>80</v>
      </c>
      <c r="C84" s="29" t="s">
        <v>81</v>
      </c>
      <c r="D84" s="15" t="e">
        <f>'55'!D90+#REF!+#REF!+'[23]611'!D77+'[22]612'!D78+'[21]613'!D76+'[20]614'!D77+'[19]631'!D77+'[18]632'!D78+'[17]633'!D81+'[16]634'!D76+'[15]635'!D78+'[14]220'!D75+'[13]222'!D75+'[12]224'!D77+'[11]16Б'!D77+'[10]78'!D81+'[9]80'!D74+'[8]97'!D76+'[7]99'!D79+'[6]99А'!D76+'[5]101'!D85+'[4]41'!D76+'[3]43'!D73+'[2]45'!D76+'[1]47'!D73</f>
        <v>#REF!</v>
      </c>
    </row>
    <row r="85" outlineLevel="1" spans="1:4">
      <c r="A85" s="32"/>
      <c r="B85" s="30" t="s">
        <v>86</v>
      </c>
      <c r="C85" s="31"/>
      <c r="D85" s="17" t="e">
        <f>SUM(D78:D84)</f>
        <v>#REF!</v>
      </c>
    </row>
    <row r="86" hidden="1" outlineLevel="1" spans="1:4">
      <c r="A86" s="22" t="s">
        <v>88</v>
      </c>
      <c r="B86" s="22"/>
      <c r="C86" s="33"/>
      <c r="D86" s="24" t="e">
        <f>D61-D77</f>
        <v>#REF!</v>
      </c>
    </row>
    <row r="87" hidden="1" outlineLevel="1" spans="1:4">
      <c r="A87" s="22" t="s">
        <v>89</v>
      </c>
      <c r="B87" s="22"/>
      <c r="C87" s="33"/>
      <c r="D87" s="24" t="e">
        <f>D69-D77</f>
        <v>#REF!</v>
      </c>
    </row>
    <row r="88" ht="15.75" customHeight="1" outlineLevel="1" spans="1:4">
      <c r="A88" s="8" t="s">
        <v>125</v>
      </c>
      <c r="B88" s="8"/>
      <c r="C88" s="34"/>
      <c r="D88" s="5"/>
    </row>
    <row r="89" ht="21" customHeight="1" outlineLevel="1" spans="1:4">
      <c r="A89" s="32" t="s">
        <v>91</v>
      </c>
      <c r="B89" s="35" t="s">
        <v>126</v>
      </c>
      <c r="C89" s="33"/>
      <c r="D89" s="17">
        <f>'55'!D95+'[23]611'!D92+'[22]612'!D93+'[21]613'!D91+'[20]614'!D92+'[19]631'!D92+'[18]632'!D91+'[17]633'!D95+'[16]634'!D91+'[15]635'!D93+'[13]222'!D91+'[12]224'!D91+'[11]16Б'!D91+'[10]78'!D93+'[8]97'!D90+'[7]99'!D94+'[6]99А'!D92+'[5]101'!D98+'[4]41'!D91+'[1]47'!D88</f>
        <v>26765315</v>
      </c>
    </row>
    <row r="90" customHeight="1" outlineLevel="1" spans="1:4">
      <c r="A90" s="32"/>
      <c r="B90" s="35" t="s">
        <v>93</v>
      </c>
      <c r="C90" s="33"/>
      <c r="D90" s="17">
        <f>'55'!D96+'[23]611'!D93+'[22]612'!D94+'[21]613'!D92+'[20]614'!D93+'[19]631'!D93+'[18]632'!D92+'[17]633'!D96+'[16]634'!D92+'[15]635'!D94+'[13]222'!D92+'[12]224'!D92+'[11]16Б'!D92+'[10]78'!D94+'[8]97'!D91+'[7]99'!D95+'[6]99А'!D93+'[5]101'!D99+'[4]41'!D92+'[1]47'!D89</f>
        <v>26555823</v>
      </c>
    </row>
    <row r="91" ht="30" outlineLevel="1" spans="1:4">
      <c r="A91" s="32"/>
      <c r="B91" s="36" t="s">
        <v>127</v>
      </c>
      <c r="C91" s="33"/>
      <c r="D91" s="17">
        <f>'55'!D97+'[23]611'!D94+'[22]612'!D95+'[21]613'!D93+'[20]614'!D94+'[19]631'!D94+'[18]632'!D93+'[17]633'!D97+'[16]634'!D93+'[15]635'!D95+'[13]222'!D93+'[12]224'!D93+'[11]16Б'!D93+'[10]78'!D95+'[8]97'!D92+'[7]99'!D96+'[6]99А'!D94+'[5]101'!D100+'[4]41'!D93+'[1]47'!D90</f>
        <v>5393735.97</v>
      </c>
    </row>
    <row r="92" ht="15.75" customHeight="1" spans="1:4">
      <c r="A92" s="32"/>
      <c r="B92" s="35" t="s">
        <v>128</v>
      </c>
      <c r="C92" s="33"/>
      <c r="D92" s="17">
        <f>'55'!D98+'[23]611'!D95+'[22]612'!D96+'[21]613'!D94+'[20]614'!D95+'[19]631'!D95+'[18]632'!D94+'[17]633'!D98+'[16]634'!D94+'[15]635'!D96+'[13]222'!D94+'[12]224'!D94+'[11]16Б'!D94+'[10]78'!D96+'[8]97'!D93+'[7]99'!D97+'[6]99А'!D95+'[5]101'!D101+'[4]41'!D94+'[1]47'!D91</f>
        <v>149649917</v>
      </c>
    </row>
    <row r="93" customHeight="1" outlineLevel="1" spans="1:4">
      <c r="A93" s="32"/>
      <c r="B93" s="35" t="s">
        <v>97</v>
      </c>
      <c r="C93" s="29"/>
      <c r="D93" s="17">
        <f>'55'!D100+'[23]611'!D97+'[22]612'!D98+'[21]613'!D96+'[20]614'!D97+'[19]631'!D97+'[18]632'!D96+'[17]633'!D100+'[16]634'!D96+'[15]635'!D98+'[13]222'!D96+'[12]224'!D96+'[11]16Б'!D96+'[10]78'!D98+'[8]97'!D95+'[7]99'!D99+'[6]99А'!D97+'[5]101'!D103+'[4]41'!D96+'[1]47'!D93</f>
        <v>8520905</v>
      </c>
    </row>
    <row r="94" ht="15.75" customHeight="1" outlineLevel="1" spans="1:4">
      <c r="A94" s="34" t="s">
        <v>98</v>
      </c>
      <c r="B94" s="34"/>
      <c r="C94" s="34"/>
      <c r="D94" s="34"/>
    </row>
    <row r="95" ht="18.75" customHeight="1" outlineLevel="1" spans="1:4">
      <c r="A95" s="32" t="s">
        <v>99</v>
      </c>
      <c r="B95" s="35" t="s">
        <v>100</v>
      </c>
      <c r="C95" s="37"/>
      <c r="D95" s="17" t="e">
        <f>'55'!D102+#REF!+#REF!+'[23]611'!D88+'[22]612'!D89+'[21]613'!D87+'[20]614'!D88+'[19]631'!D88+'[18]632'!D89+'[17]633'!D92+'[16]634'!D87+'[15]635'!D89+'[14]220'!D80+'[13]222'!D86+'[12]224'!D88+'[11]16Б'!D88+#REF!+'[9]80'!D79+'[8]97'!D87+'[7]99'!D90+'[6]99А'!D87+'[5]101'!D96+'[4]41'!D87+'[3]43'!D78+'[2]45'!D81+'[1]47'!D84</f>
        <v>#REF!</v>
      </c>
    </row>
    <row r="96" ht="18.75" outlineLevel="1" spans="1:4">
      <c r="A96" s="32"/>
      <c r="B96" s="35" t="s">
        <v>129</v>
      </c>
      <c r="C96" s="37"/>
      <c r="D96" s="17" t="e">
        <f>'55'!D103+#REF!+#REF!+'[23]611'!D89+'[22]612'!D90+'[21]613'!D88+'[20]614'!D89+'[19]631'!D89+#REF!+'[17]633'!D93+'[16]634'!D88+'[15]635'!D90+'[14]220'!D81+'[13]222'!D87+'[12]224'!D89+'[11]16Б'!D89+#REF!+'[9]80'!D80+'[8]97'!D88+'[7]99'!D91+'[6]99А'!D88+#REF!+'[4]41'!D88+'[3]43'!D79+'[2]45'!D82+'[1]47'!D85</f>
        <v>#REF!</v>
      </c>
    </row>
    <row r="97" ht="30" outlineLevel="1" spans="1:4">
      <c r="A97" s="32"/>
      <c r="B97" s="36" t="s">
        <v>130</v>
      </c>
      <c r="C97" s="37"/>
      <c r="D97" s="17" t="e">
        <f>'55'!D105+#REF!+#REF!+'[23]611'!D90+'[22]612'!D91+'[21]613'!D89+'[20]614'!D90+'[19]631'!D90+#REF!+#REF!+'[16]634'!D89+'[15]635'!D91+'[14]220'!D82+'[13]222'!D88+#REF!+#REF!+#REF!+'[9]80'!D81+#REF!+'[7]99'!D92+'[6]99А'!D89+#REF!+'[4]41'!D89+'[3]43'!D80+'[2]45'!D83+'[1]47'!D86</f>
        <v>#REF!</v>
      </c>
    </row>
    <row r="98" customHeight="1" spans="1:4">
      <c r="A98" s="34" t="s">
        <v>131</v>
      </c>
      <c r="B98" s="34"/>
      <c r="C98" s="34"/>
      <c r="D98" s="34"/>
    </row>
    <row r="99" ht="31.5" customHeight="1" spans="1:4">
      <c r="A99" s="32" t="s">
        <v>132</v>
      </c>
      <c r="B99" s="35" t="s">
        <v>126</v>
      </c>
      <c r="C99" s="37"/>
      <c r="D99" s="17" t="e">
        <f>'55'!#REF!+'[23]611'!D104+'[21]613'!D103+'[15]635'!D105+#REF!+#REF!+#REF!+'[1]47'!D100</f>
        <v>#REF!</v>
      </c>
    </row>
    <row r="100" ht="31.5" customHeight="1" spans="1:4">
      <c r="A100" s="32"/>
      <c r="B100" s="35" t="s">
        <v>133</v>
      </c>
      <c r="C100" s="37"/>
      <c r="D100" s="17" t="e">
        <f>'55'!#REF!+'[23]611'!D107+'[21]613'!D104+'[15]635'!D106+#REF!+#REF!+#REF!+'[1]47'!D101</f>
        <v>#REF!</v>
      </c>
    </row>
    <row r="101" ht="15.75" spans="1:4">
      <c r="A101" s="8" t="s">
        <v>134</v>
      </c>
      <c r="B101" s="8"/>
      <c r="C101" s="34"/>
      <c r="D101" s="5"/>
    </row>
    <row r="102" ht="75" spans="1:4">
      <c r="A102" s="32" t="s">
        <v>135</v>
      </c>
      <c r="B102" s="35" t="s">
        <v>136</v>
      </c>
      <c r="C102" s="29"/>
      <c r="D102" s="17" t="e">
        <f>'55'!#REF!+#REF!+#REF!+'[6]99А'!D103+#REF!</f>
        <v>#REF!</v>
      </c>
    </row>
    <row r="103" ht="15.75" spans="1:4">
      <c r="A103" s="8" t="s">
        <v>137</v>
      </c>
      <c r="B103" s="8"/>
      <c r="C103" s="34"/>
      <c r="D103" s="5"/>
    </row>
    <row r="104" ht="30" spans="1:4">
      <c r="A104" s="38" t="s">
        <v>138</v>
      </c>
      <c r="B104" s="35" t="s">
        <v>139</v>
      </c>
      <c r="C104" s="33"/>
      <c r="D104" s="17" t="e">
        <f>'55'!#REF!+#REF!</f>
        <v>#REF!</v>
      </c>
    </row>
    <row r="105" spans="1:4">
      <c r="A105" s="39"/>
      <c r="B105" s="35" t="s">
        <v>140</v>
      </c>
      <c r="C105" s="29"/>
      <c r="D105" s="17" t="e">
        <f>D104</f>
        <v>#REF!</v>
      </c>
    </row>
    <row r="106" ht="30" spans="1:4">
      <c r="A106" s="40"/>
      <c r="B106" s="35" t="s">
        <v>141</v>
      </c>
      <c r="C106" s="33"/>
      <c r="D106" s="17">
        <v>0</v>
      </c>
    </row>
    <row r="107" ht="18.75" spans="1:4">
      <c r="A107" s="41"/>
      <c r="B107" s="42"/>
      <c r="C107" s="43"/>
      <c r="D107" s="44"/>
    </row>
    <row r="108" spans="1:4">
      <c r="A108" s="22" t="s">
        <v>104</v>
      </c>
      <c r="B108" s="22"/>
      <c r="C108" s="45"/>
      <c r="D108" s="17" t="e">
        <f>'55'!D106+#REF!+#REF!+'[23]611'!D113+#REF!+#REF!+#REF!+#REF!+#REF!+#REF!+#REF!+#REF!+'[14]220'!D84+#REF!+#REF!+#REF!+'[10]78'!D103+'[9]80'!D86+'[8]97'!D96+#REF!+#REF!+#REF!+#REF!+'[3]43'!D82+'[2]45'!D85+#REF!</f>
        <v>#REF!</v>
      </c>
    </row>
    <row r="109" spans="1:4">
      <c r="A109" s="46" t="s">
        <v>142</v>
      </c>
      <c r="D109" s="5"/>
    </row>
  </sheetData>
  <mergeCells count="51">
    <mergeCell ref="A1:C1"/>
    <mergeCell ref="A2:C2"/>
    <mergeCell ref="A3:C3"/>
    <mergeCell ref="A4:C4"/>
    <mergeCell ref="A5:C5"/>
    <mergeCell ref="A6:B6"/>
    <mergeCell ref="A12:B12"/>
    <mergeCell ref="A18:B18"/>
    <mergeCell ref="B19:C19"/>
    <mergeCell ref="B23:C23"/>
    <mergeCell ref="B28:C28"/>
    <mergeCell ref="B31:C31"/>
    <mergeCell ref="B36:C36"/>
    <mergeCell ref="B38:C38"/>
    <mergeCell ref="B40:C40"/>
    <mergeCell ref="B43:C43"/>
    <mergeCell ref="A50:B50"/>
    <mergeCell ref="A51:B51"/>
    <mergeCell ref="A52:B52"/>
    <mergeCell ref="A53:C53"/>
    <mergeCell ref="B61:C61"/>
    <mergeCell ref="B69:C69"/>
    <mergeCell ref="B77:C77"/>
    <mergeCell ref="B85:C85"/>
    <mergeCell ref="A86:B86"/>
    <mergeCell ref="A87:B87"/>
    <mergeCell ref="A88:C88"/>
    <mergeCell ref="A94:D94"/>
    <mergeCell ref="A98:D98"/>
    <mergeCell ref="A101:C101"/>
    <mergeCell ref="A103:C103"/>
    <mergeCell ref="A108:B108"/>
    <mergeCell ref="A7:A11"/>
    <mergeCell ref="A13:A17"/>
    <mergeCell ref="A19:A49"/>
    <mergeCell ref="A54:A61"/>
    <mergeCell ref="A62:A69"/>
    <mergeCell ref="A70:A77"/>
    <mergeCell ref="A78:A85"/>
    <mergeCell ref="A89:A93"/>
    <mergeCell ref="A95:A97"/>
    <mergeCell ref="A99:A100"/>
    <mergeCell ref="A104:A106"/>
    <mergeCell ref="C54:C56"/>
    <mergeCell ref="C57:C58"/>
    <mergeCell ref="C62:C64"/>
    <mergeCell ref="C65:C66"/>
    <mergeCell ref="C70:C72"/>
    <mergeCell ref="C73:C74"/>
    <mergeCell ref="C78:C80"/>
    <mergeCell ref="C81:C82"/>
  </mergeCells>
  <conditionalFormatting sqref="B89">
    <cfRule type="duplicateValues" dxfId="0" priority="4"/>
  </conditionalFormatting>
  <conditionalFormatting sqref="B91">
    <cfRule type="duplicateValues" dxfId="0" priority="3"/>
  </conditionalFormatting>
  <conditionalFormatting sqref="B95">
    <cfRule type="duplicateValues" dxfId="0" priority="2"/>
  </conditionalFormatting>
  <conditionalFormatting sqref="B99">
    <cfRule type="duplicateValues" dxfId="0" priority="1"/>
  </conditionalFormatting>
  <conditionalFormatting sqref="B107;B97">
    <cfRule type="duplicateValues" dxfId="0" priority="5"/>
  </conditionalFormatting>
  <pageMargins left="0.708661417322835" right="0.708661417322835" top="0" bottom="0" header="0.31496062992126" footer="0.31496062992126"/>
  <pageSetup paperSize="9" scale="80" fitToHeight="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55</vt:lpstr>
      <vt:lpstr>СВОД 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Mizeyra</cp:lastModifiedBy>
  <dcterms:created xsi:type="dcterms:W3CDTF">2006-09-16T00:00:00Z</dcterms:created>
  <dcterms:modified xsi:type="dcterms:W3CDTF">2024-03-29T04:48:29Z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1049-12.2.0.13489</vt:lpwstr>
  </property>
  <property fmtid="{D5CDD505-2E9C-101B-9397-08002B2CF9AE}" pid="3" name="ICV">
    <vt:lpwstr>0A529DE7FEAA4810A4829F0519882F1A_13</vt:lpwstr>
  </property>
</Properties>
</file>