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915" activeTab="0"/>
  </bookViews>
  <sheets>
    <sheet name="63-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<sst xmlns="http://schemas.openxmlformats.org/spreadsheetml/2006/main" count="50" uniqueCount="40">
  <si>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</si>
  <si>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</si>
  <si>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</si>
  <si>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</si>
  <si>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</si>
  <si>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</si>
  <si>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</si>
  <si>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</si>
  <si>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</si>
  <si>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</si>
  <si>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Фактичю потреб-е июнь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</si>
  <si>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</si>
  <si>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</si>
  <si>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</si>
  <si>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</si>
  <si>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</si>
  <si>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</si>
  <si>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</si>
  <si>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</si>
  <si>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</si>
  <si>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</si>
  <si>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дымоудаление</t>
  </si>
  <si>
    <t>освещение</t>
  </si>
  <si>
    <t>Итого</t>
  </si>
  <si>
    <t>Показ-ия на 25,12,15</t>
  </si>
  <si>
    <t>Викулова 63/3</t>
  </si>
  <si>
    <t>№ п/п</t>
  </si>
  <si>
    <t>Информация по общедомовым приборам учета электроэнергии и фактическом потреблении электроэнергии за 2016 год.</t>
  </si>
  <si>
    <t>Показ-ия на 25,01,16</t>
  </si>
  <si>
    <t>Показ-ия на 25,02,16</t>
  </si>
  <si>
    <t>Показ-ия на 25,03,16</t>
  </si>
  <si>
    <t>Показ-ия на 25,04,16</t>
  </si>
  <si>
    <t>Показ-ия на 25,05,16</t>
  </si>
  <si>
    <t>Показ-ия на 25,06,16</t>
  </si>
  <si>
    <t>Показ-ия на 25,07,16</t>
  </si>
  <si>
    <t>Показ-ия на 25,08,16</t>
  </si>
  <si>
    <t>Показ-ия на 25,09,16</t>
  </si>
  <si>
    <t>Показ-ия на 25,10,16</t>
  </si>
  <si>
    <t>Показ-ия на 25,11,16</t>
  </si>
  <si>
    <t>Показ-ия на 25,12,16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</si>
</sst>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1" fillId="24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A1">
      <pane xSplit="8" ySplit="9" topLeftCell="W10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W16" sqref="W16"/>
    </sheetView>
  </sheetViews>
  <sheetFormatPr defaultColWidth="9.140625" defaultRowHeight="15"/>
  <cols>
    <col min="1" max="1" width="9.8515625" style="0" customWidth="1"/>
    <col min="2" max="2" width="3.28125" style="0" customWidth="1"/>
    <col min="4" max="4" width="15.421875" style="0" customWidth="1"/>
    <col min="6" max="6" width="4.8515625" style="0" customWidth="1"/>
    <col min="7" max="8" width="0" style="0" hidden="1" customWidth="1"/>
    <col min="9" max="9" width="10.140625" style="0" hidden="1" customWidth="1"/>
    <col min="10" max="10" width="0" style="0" hidden="1" customWidth="1"/>
    <col min="11" max="11" width="10.00390625" style="0" hidden="1" customWidth="1"/>
    <col min="12" max="12" width="0" style="0" hidden="1" customWidth="1"/>
    <col min="13" max="13" width="9.7109375" style="0" hidden="1" customWidth="1"/>
    <col min="14" max="14" width="0" style="0" hidden="1" customWidth="1"/>
    <col min="15" max="15" width="9.8515625" style="0" customWidth="1"/>
    <col min="17" max="17" width="9.8515625" style="0" customWidth="1"/>
    <col min="21" max="21" width="9.8515625" style="0" customWidth="1"/>
    <col min="23" max="23" width="9.57421875" style="0" customWidth="1"/>
    <col min="25" max="25" width="9.57421875" style="0" customWidth="1"/>
    <col min="27" max="27" width="9.7109375" style="0" customWidth="1"/>
    <col min="29" max="29" width="9.57421875" style="0" customWidth="1"/>
    <col min="31" max="31" width="9.421875" style="0" customWidth="1"/>
  </cols>
  <sheetData>
    <row r="1" spans="1:21" ht="15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31" ht="60">
      <c r="A3" s="2" t="s">
        <v>0</v>
      </c>
      <c r="B3" s="10" t="s">
        <v>26</v>
      </c>
      <c r="C3" s="3" t="s">
        <v>1</v>
      </c>
      <c r="D3" s="4" t="s">
        <v>2</v>
      </c>
      <c r="E3" s="3" t="s">
        <v>3</v>
      </c>
      <c r="F3" s="4" t="s">
        <v>4</v>
      </c>
      <c r="G3" s="3" t="s">
        <v>24</v>
      </c>
      <c r="H3" s="3" t="s">
        <v>28</v>
      </c>
      <c r="I3" s="7" t="s">
        <v>5</v>
      </c>
      <c r="J3" s="3" t="s">
        <v>29</v>
      </c>
      <c r="K3" s="7" t="s">
        <v>6</v>
      </c>
      <c r="L3" s="3" t="s">
        <v>30</v>
      </c>
      <c r="M3" s="7" t="s">
        <v>7</v>
      </c>
      <c r="N3" s="3" t="s">
        <v>31</v>
      </c>
      <c r="O3" s="7" t="s">
        <v>8</v>
      </c>
      <c r="P3" s="3" t="s">
        <v>32</v>
      </c>
      <c r="Q3" s="7" t="s">
        <v>9</v>
      </c>
      <c r="R3" s="3" t="s">
        <v>33</v>
      </c>
      <c r="S3" s="7" t="s">
        <v>10</v>
      </c>
      <c r="T3" s="3" t="s">
        <v>34</v>
      </c>
      <c r="U3" s="7" t="s">
        <v>11</v>
      </c>
      <c r="V3" s="3" t="s">
        <v>35</v>
      </c>
      <c r="W3" s="7" t="s">
        <v>12</v>
      </c>
      <c r="X3" s="3" t="s">
        <v>36</v>
      </c>
      <c r="Y3" s="7" t="s">
        <v>13</v>
      </c>
      <c r="Z3" s="3" t="s">
        <v>37</v>
      </c>
      <c r="AA3" s="7" t="s">
        <v>14</v>
      </c>
      <c r="AB3" s="3" t="s">
        <v>38</v>
      </c>
      <c r="AC3" s="7" t="s">
        <v>15</v>
      </c>
      <c r="AD3" s="3" t="s">
        <v>39</v>
      </c>
      <c r="AE3" s="7" t="s">
        <v>16</v>
      </c>
    </row>
    <row r="4" spans="1:31" ht="15">
      <c r="A4" s="20" t="s">
        <v>25</v>
      </c>
      <c r="B4" s="11"/>
      <c r="C4" s="23">
        <v>402274</v>
      </c>
      <c r="D4" s="23">
        <v>7207</v>
      </c>
      <c r="E4" s="23">
        <v>60</v>
      </c>
      <c r="F4" s="1" t="s">
        <v>18</v>
      </c>
      <c r="G4" s="1">
        <v>242</v>
      </c>
      <c r="H4" s="1">
        <v>591</v>
      </c>
      <c r="I4" s="1">
        <f>(H4-G4)*E4</f>
        <v>20940</v>
      </c>
      <c r="J4" s="1">
        <v>853</v>
      </c>
      <c r="K4" s="1">
        <f>(J4-H4)*E4</f>
        <v>15720</v>
      </c>
      <c r="L4" s="1">
        <v>1097</v>
      </c>
      <c r="M4" s="1">
        <f>(L4-J4)*E4</f>
        <v>14640</v>
      </c>
      <c r="N4" s="1">
        <v>1358</v>
      </c>
      <c r="O4" s="1">
        <f>(N4-L4)*E4</f>
        <v>15660</v>
      </c>
      <c r="P4" s="1">
        <v>1579</v>
      </c>
      <c r="Q4" s="1">
        <f>(P4-N4)*E4</f>
        <v>13260</v>
      </c>
      <c r="R4" s="1">
        <v>1776</v>
      </c>
      <c r="S4" s="1">
        <f>(R4-P4)*E4</f>
        <v>11820</v>
      </c>
      <c r="T4" s="1">
        <v>1961</v>
      </c>
      <c r="U4" s="1">
        <f>(T4-R4)*E4</f>
        <v>11100</v>
      </c>
      <c r="V4" s="1">
        <v>2146.12</v>
      </c>
      <c r="W4" s="13">
        <f>(V4-T4)*E4-0.2</f>
        <v>11106.999999999993</v>
      </c>
      <c r="X4" s="1">
        <v>2392</v>
      </c>
      <c r="Y4" s="13">
        <f>(X4-V4)*E4+0.2</f>
        <v>14753.000000000007</v>
      </c>
      <c r="Z4" s="1">
        <v>2651</v>
      </c>
      <c r="AA4" s="13">
        <f>(Z4-X4)*E4</f>
        <v>15540</v>
      </c>
      <c r="AB4" s="1">
        <v>2919</v>
      </c>
      <c r="AC4" s="13">
        <f>(AB4-Z4)*E4</f>
        <v>16080</v>
      </c>
      <c r="AD4" s="1">
        <v>3129</v>
      </c>
      <c r="AE4" s="1">
        <f>(AD4-AB4)*E4</f>
        <v>12600</v>
      </c>
    </row>
    <row r="5" spans="1:31" ht="15">
      <c r="A5" s="20"/>
      <c r="B5" s="11"/>
      <c r="C5" s="23"/>
      <c r="D5" s="23"/>
      <c r="E5" s="23"/>
      <c r="F5" s="1" t="s">
        <v>19</v>
      </c>
      <c r="G5" s="1">
        <v>61</v>
      </c>
      <c r="H5" s="1">
        <v>156</v>
      </c>
      <c r="I5" s="1">
        <f>(H5-G5)*E4</f>
        <v>5700</v>
      </c>
      <c r="J5" s="1">
        <v>226</v>
      </c>
      <c r="K5" s="1">
        <f>(J5-H5)*E4</f>
        <v>4200</v>
      </c>
      <c r="L5" s="1">
        <v>291</v>
      </c>
      <c r="M5" s="1">
        <f>(L5-J5)*E4</f>
        <v>3900</v>
      </c>
      <c r="N5" s="1">
        <v>364</v>
      </c>
      <c r="O5" s="1">
        <f>(N5-L5)*E4</f>
        <v>4380</v>
      </c>
      <c r="P5" s="1">
        <v>428</v>
      </c>
      <c r="Q5" s="1">
        <f>(P5-N5)*E4</f>
        <v>3840</v>
      </c>
      <c r="R5" s="1">
        <v>490</v>
      </c>
      <c r="S5" s="1">
        <f>(R5-P5)*E4</f>
        <v>3720</v>
      </c>
      <c r="T5" s="1">
        <v>552</v>
      </c>
      <c r="U5" s="1">
        <f>(T5-R5)*E4</f>
        <v>3720</v>
      </c>
      <c r="V5" s="1">
        <v>616.08</v>
      </c>
      <c r="W5" s="13">
        <f>(V5-T5)*E4+0.2</f>
        <v>3845.0000000000023</v>
      </c>
      <c r="X5" s="1">
        <v>692</v>
      </c>
      <c r="Y5" s="13">
        <f>(X5-V5)*E4-0.2</f>
        <v>4554.999999999997</v>
      </c>
      <c r="Z5" s="1">
        <v>766</v>
      </c>
      <c r="AA5" s="13">
        <f>(Z5-X5)*E4</f>
        <v>4440</v>
      </c>
      <c r="AB5" s="1">
        <v>832</v>
      </c>
      <c r="AC5" s="13">
        <f>(AB5-Z5)*E4</f>
        <v>3960</v>
      </c>
      <c r="AD5" s="1">
        <v>889</v>
      </c>
      <c r="AE5" s="1">
        <f>(AD5-AB5)*E4</f>
        <v>3420</v>
      </c>
    </row>
    <row r="6" spans="1:31" ht="15">
      <c r="A6" s="20"/>
      <c r="B6" s="11"/>
      <c r="C6" s="23">
        <v>333487</v>
      </c>
      <c r="D6" s="23" t="s">
        <v>17</v>
      </c>
      <c r="E6" s="23">
        <v>40</v>
      </c>
      <c r="F6" s="1" t="s">
        <v>18</v>
      </c>
      <c r="G6" s="1">
        <v>175</v>
      </c>
      <c r="H6" s="1">
        <v>434</v>
      </c>
      <c r="I6" s="1">
        <f>(H6-G6)*E6</f>
        <v>10360</v>
      </c>
      <c r="J6" s="1">
        <v>627</v>
      </c>
      <c r="K6" s="1">
        <f>(J6-H6)*E6</f>
        <v>7720</v>
      </c>
      <c r="L6" s="1">
        <v>803</v>
      </c>
      <c r="M6" s="1">
        <f>(L6-J6)*E6</f>
        <v>7040</v>
      </c>
      <c r="N6" s="1">
        <v>992</v>
      </c>
      <c r="O6" s="1">
        <f>(N6-L6)*E6</f>
        <v>7560</v>
      </c>
      <c r="P6" s="1">
        <v>1145</v>
      </c>
      <c r="Q6" s="1">
        <f>(P6-N6)*E6</f>
        <v>6120</v>
      </c>
      <c r="R6" s="1">
        <v>1282</v>
      </c>
      <c r="S6" s="1">
        <f>(R6-P6)*E6</f>
        <v>5480</v>
      </c>
      <c r="T6" s="1">
        <v>1420</v>
      </c>
      <c r="U6" s="1">
        <f>(T6-R6)*E6</f>
        <v>5520</v>
      </c>
      <c r="V6" s="1">
        <v>1565.36</v>
      </c>
      <c r="W6" s="13">
        <f>(V6-T6)*E6-0.4</f>
        <v>5813.999999999996</v>
      </c>
      <c r="X6" s="1">
        <v>1759</v>
      </c>
      <c r="Y6" s="13">
        <f>(X6-V6)*E6+0.4</f>
        <v>7746.000000000004</v>
      </c>
      <c r="Z6" s="1">
        <v>1968</v>
      </c>
      <c r="AA6" s="13">
        <f>(Z6-X6)*E6</f>
        <v>8360</v>
      </c>
      <c r="AB6" s="1">
        <v>2181</v>
      </c>
      <c r="AC6" s="13">
        <f>(AB6-Z6)*E6</f>
        <v>8520</v>
      </c>
      <c r="AD6" s="1">
        <v>2340</v>
      </c>
      <c r="AE6" s="1">
        <f>(AD6-AB6)*E6</f>
        <v>6360</v>
      </c>
    </row>
    <row r="7" spans="1:31" ht="15">
      <c r="A7" s="20"/>
      <c r="B7" s="11"/>
      <c r="C7" s="23"/>
      <c r="D7" s="23"/>
      <c r="E7" s="23"/>
      <c r="F7" s="1" t="s">
        <v>19</v>
      </c>
      <c r="G7" s="1">
        <v>40</v>
      </c>
      <c r="H7" s="1">
        <v>100</v>
      </c>
      <c r="I7" s="1">
        <f>(H7-G7)*E6</f>
        <v>2400</v>
      </c>
      <c r="J7" s="1">
        <v>143</v>
      </c>
      <c r="K7" s="1">
        <f>(J7-H7)*E6</f>
        <v>1720</v>
      </c>
      <c r="L7" s="1">
        <v>182</v>
      </c>
      <c r="M7" s="1">
        <f>(L7-J7)*E6</f>
        <v>1560</v>
      </c>
      <c r="N7" s="1">
        <v>228</v>
      </c>
      <c r="O7" s="1">
        <f>(N7-L7)*E6</f>
        <v>1840</v>
      </c>
      <c r="P7" s="1">
        <v>266</v>
      </c>
      <c r="Q7" s="1">
        <f>(P7-N7)*E6</f>
        <v>1520</v>
      </c>
      <c r="R7" s="1">
        <v>304</v>
      </c>
      <c r="S7" s="1">
        <f>(R7-P7)*E6</f>
        <v>1520</v>
      </c>
      <c r="T7" s="1">
        <v>343</v>
      </c>
      <c r="U7" s="1">
        <f>(T7-R7)*E6</f>
        <v>1560</v>
      </c>
      <c r="V7" s="1">
        <v>384.34</v>
      </c>
      <c r="W7" s="13">
        <f>(V7-T7)*E6+0.4</f>
        <v>1653.999999999999</v>
      </c>
      <c r="X7" s="1">
        <v>434</v>
      </c>
      <c r="Y7" s="13">
        <f>(X7-V7)*E6-0.4</f>
        <v>1986.000000000001</v>
      </c>
      <c r="Z7" s="1">
        <v>492</v>
      </c>
      <c r="AA7" s="13">
        <f>(Z7-X7)*E6</f>
        <v>2320</v>
      </c>
      <c r="AB7" s="1">
        <v>547</v>
      </c>
      <c r="AC7" s="13">
        <f>(AB7-Z7)*E6</f>
        <v>2200</v>
      </c>
      <c r="AD7" s="1">
        <v>591</v>
      </c>
      <c r="AE7" s="1">
        <f>(AD7-AB7)*E6</f>
        <v>1760</v>
      </c>
    </row>
    <row r="8" spans="1:31" ht="15">
      <c r="A8" s="20"/>
      <c r="B8" s="30">
        <v>1</v>
      </c>
      <c r="C8" s="21">
        <v>923678</v>
      </c>
      <c r="D8" s="23" t="s">
        <v>20</v>
      </c>
      <c r="E8" s="23">
        <v>20</v>
      </c>
      <c r="F8" s="1" t="s">
        <v>18</v>
      </c>
      <c r="G8" s="1">
        <v>3941</v>
      </c>
      <c r="H8" s="1">
        <v>4000</v>
      </c>
      <c r="I8" s="1">
        <f>(H8-G8)*E8</f>
        <v>1180</v>
      </c>
      <c r="J8" s="1">
        <v>4058</v>
      </c>
      <c r="K8" s="1">
        <f>(J8-H8)*E8</f>
        <v>1160</v>
      </c>
      <c r="L8" s="1">
        <v>4106</v>
      </c>
      <c r="M8" s="1">
        <f>(L8-J8)*E8</f>
        <v>960</v>
      </c>
      <c r="N8" s="1">
        <v>4165</v>
      </c>
      <c r="O8" s="1">
        <f>(N8-L8)*E8</f>
        <v>1180</v>
      </c>
      <c r="P8" s="1">
        <v>4220</v>
      </c>
      <c r="Q8" s="1">
        <f>(P8-N8)*E8</f>
        <v>1100</v>
      </c>
      <c r="R8" s="1">
        <v>4268</v>
      </c>
      <c r="S8" s="1">
        <f>(R8-P8)*E8</f>
        <v>960</v>
      </c>
      <c r="T8" s="1">
        <v>4314</v>
      </c>
      <c r="U8" s="1">
        <f>(T8-R8)*E8</f>
        <v>920</v>
      </c>
      <c r="V8" s="1">
        <v>4362.2</v>
      </c>
      <c r="W8" s="13">
        <f>(V8-T8)*E8</f>
        <v>963.9999999999964</v>
      </c>
      <c r="X8" s="1">
        <v>4418</v>
      </c>
      <c r="Y8" s="13">
        <f>(X8-V8)*E8</f>
        <v>1116.0000000000036</v>
      </c>
      <c r="Z8" s="1">
        <v>4479</v>
      </c>
      <c r="AA8" s="13">
        <f>(Z8-X8)*E8</f>
        <v>1220</v>
      </c>
      <c r="AB8" s="1">
        <v>4531</v>
      </c>
      <c r="AC8" s="13">
        <f>(AB8-Z8)*E8</f>
        <v>1040</v>
      </c>
      <c r="AD8" s="1">
        <v>4578</v>
      </c>
      <c r="AE8" s="1">
        <f>(AD8-AB8)*E8</f>
        <v>940</v>
      </c>
    </row>
    <row r="9" spans="1:31" ht="15">
      <c r="A9" s="20"/>
      <c r="B9" s="31"/>
      <c r="C9" s="22"/>
      <c r="D9" s="23"/>
      <c r="E9" s="23"/>
      <c r="F9" s="1" t="s">
        <v>19</v>
      </c>
      <c r="G9" s="1">
        <v>3667</v>
      </c>
      <c r="H9" s="1">
        <v>3721</v>
      </c>
      <c r="I9" s="1">
        <f>(H9-G9)*E8</f>
        <v>1080</v>
      </c>
      <c r="J9" s="1">
        <v>3755</v>
      </c>
      <c r="K9" s="1">
        <f>(J9-H9)*E8</f>
        <v>680</v>
      </c>
      <c r="L9" s="1">
        <v>3793</v>
      </c>
      <c r="M9" s="1">
        <f>(L9-J9)*E8</f>
        <v>760</v>
      </c>
      <c r="N9" s="1">
        <v>3829</v>
      </c>
      <c r="O9" s="1">
        <f>(N9-L9)*E8</f>
        <v>720</v>
      </c>
      <c r="P9" s="1">
        <v>3866</v>
      </c>
      <c r="Q9" s="1">
        <f>(P9-N9)*E8</f>
        <v>740</v>
      </c>
      <c r="R9" s="1">
        <v>3902</v>
      </c>
      <c r="S9" s="1">
        <f>(R9-P9)*E8</f>
        <v>720</v>
      </c>
      <c r="T9" s="1">
        <v>3929</v>
      </c>
      <c r="U9" s="1">
        <f>(T9-R9)*E8</f>
        <v>540</v>
      </c>
      <c r="V9" s="1">
        <v>3957.3</v>
      </c>
      <c r="W9" s="13">
        <f>(V9-T9)*E8</f>
        <v>566.0000000000036</v>
      </c>
      <c r="X9" s="1">
        <v>3994</v>
      </c>
      <c r="Y9" s="13">
        <f>(X9-V9)*E8</f>
        <v>733.9999999999964</v>
      </c>
      <c r="Z9" s="1">
        <v>4028</v>
      </c>
      <c r="AA9" s="13">
        <f>(Z9-X9)*E8</f>
        <v>680</v>
      </c>
      <c r="AB9" s="1">
        <v>4067</v>
      </c>
      <c r="AC9" s="13">
        <f>(AB9-Z9)*E8</f>
        <v>780</v>
      </c>
      <c r="AD9" s="1">
        <v>4095</v>
      </c>
      <c r="AE9" s="1">
        <f>(AD9-AB9)*E8</f>
        <v>560</v>
      </c>
    </row>
    <row r="10" spans="1:31" ht="15">
      <c r="A10" s="20"/>
      <c r="B10" s="11"/>
      <c r="C10" s="23">
        <v>338806</v>
      </c>
      <c r="D10" s="23" t="s">
        <v>22</v>
      </c>
      <c r="E10" s="23">
        <v>1</v>
      </c>
      <c r="F10" s="1" t="s">
        <v>18</v>
      </c>
      <c r="G10" s="1">
        <v>2732</v>
      </c>
      <c r="H10" s="1">
        <v>5998</v>
      </c>
      <c r="I10" s="1">
        <f>(H10-G10)*E10</f>
        <v>3266</v>
      </c>
      <c r="J10" s="1">
        <v>8546</v>
      </c>
      <c r="K10" s="1">
        <f>(J10-H10)*E10</f>
        <v>2548</v>
      </c>
      <c r="L10" s="1">
        <v>10970</v>
      </c>
      <c r="M10" s="1">
        <f>(L10-J10)*E10</f>
        <v>2424</v>
      </c>
      <c r="N10" s="1">
        <f>13519</f>
        <v>13519</v>
      </c>
      <c r="O10" s="1">
        <f>(N10-L10)*E10</f>
        <v>2549</v>
      </c>
      <c r="P10" s="1">
        <v>15488</v>
      </c>
      <c r="Q10" s="1">
        <f>(P10-N10)*E10</f>
        <v>1969</v>
      </c>
      <c r="R10" s="1">
        <v>17534</v>
      </c>
      <c r="S10" s="1">
        <f>(R10-P10)*E10</f>
        <v>2046</v>
      </c>
      <c r="T10" s="1">
        <v>19520</v>
      </c>
      <c r="U10" s="1">
        <f>(T10-R10)*E10</f>
        <v>1986</v>
      </c>
      <c r="V10" s="1">
        <v>21354.44</v>
      </c>
      <c r="W10" s="13">
        <f>(V10-T10)*E10+0.56</f>
        <v>1834.9999999999986</v>
      </c>
      <c r="X10" s="1">
        <v>23362</v>
      </c>
      <c r="Y10" s="13">
        <f>(X10-V10)*E10-0.56</f>
        <v>2007.0000000000014</v>
      </c>
      <c r="Z10" s="1">
        <v>25615</v>
      </c>
      <c r="AA10" s="13">
        <f>(Z10-X10)*E10</f>
        <v>2253</v>
      </c>
      <c r="AB10" s="1">
        <v>28323</v>
      </c>
      <c r="AC10" s="13">
        <f>(AB10-Z10)*E10</f>
        <v>2708</v>
      </c>
      <c r="AD10" s="1">
        <v>30372</v>
      </c>
      <c r="AE10" s="1">
        <f>(AD10-AB10)*E10</f>
        <v>2049</v>
      </c>
    </row>
    <row r="11" spans="1:31" ht="15">
      <c r="A11" s="20"/>
      <c r="B11" s="11"/>
      <c r="C11" s="23"/>
      <c r="D11" s="23"/>
      <c r="E11" s="23"/>
      <c r="F11" s="1" t="s">
        <v>19</v>
      </c>
      <c r="G11" s="1">
        <v>1404</v>
      </c>
      <c r="H11" s="1">
        <v>3041</v>
      </c>
      <c r="I11" s="1">
        <f>(H11-G11)*E10</f>
        <v>1637</v>
      </c>
      <c r="J11" s="1">
        <v>4338</v>
      </c>
      <c r="K11" s="1">
        <f>(J11-H11)*E10</f>
        <v>1297</v>
      </c>
      <c r="L11" s="1">
        <v>5593</v>
      </c>
      <c r="M11" s="1">
        <f>(L11-J11)*E10</f>
        <v>1255</v>
      </c>
      <c r="N11" s="1">
        <v>6948</v>
      </c>
      <c r="O11" s="1">
        <f>(N11-L11)*E10</f>
        <v>1355</v>
      </c>
      <c r="P11" s="1">
        <v>8011</v>
      </c>
      <c r="Q11" s="1">
        <f>(P11-N11)*E10</f>
        <v>1063</v>
      </c>
      <c r="R11" s="1">
        <v>9102</v>
      </c>
      <c r="S11" s="1">
        <f>(R11-P11)*E10</f>
        <v>1091</v>
      </c>
      <c r="T11" s="1">
        <v>10187</v>
      </c>
      <c r="U11" s="1">
        <f>(T11-R11)*E10</f>
        <v>1085</v>
      </c>
      <c r="V11" s="1">
        <v>11138.44</v>
      </c>
      <c r="W11" s="13">
        <f>(V11-T11)*E10-0.44</f>
        <v>951.0000000000005</v>
      </c>
      <c r="X11" s="1">
        <v>12155</v>
      </c>
      <c r="Y11" s="13">
        <f>(X11-V11)*E10+0.44</f>
        <v>1016.9999999999995</v>
      </c>
      <c r="Z11" s="1">
        <v>13318</v>
      </c>
      <c r="AA11" s="13">
        <f>(Z11-X11)*E10</f>
        <v>1163</v>
      </c>
      <c r="AB11" s="1">
        <v>14824</v>
      </c>
      <c r="AC11" s="13">
        <f>(AB11-Z11)*E10</f>
        <v>1506</v>
      </c>
      <c r="AD11" s="1">
        <v>15942</v>
      </c>
      <c r="AE11" s="1">
        <f>(AD11-AB11)*E10</f>
        <v>1118</v>
      </c>
    </row>
    <row r="12" spans="1:31" ht="15">
      <c r="A12" s="20"/>
      <c r="B12" s="12"/>
      <c r="C12" s="23">
        <v>338702</v>
      </c>
      <c r="D12" s="23" t="s">
        <v>21</v>
      </c>
      <c r="E12" s="23">
        <v>1</v>
      </c>
      <c r="F12" s="1" t="s">
        <v>18</v>
      </c>
      <c r="G12" s="1">
        <v>237</v>
      </c>
      <c r="H12" s="1">
        <v>435</v>
      </c>
      <c r="I12" s="1">
        <f>(H12-G12)*E12</f>
        <v>198</v>
      </c>
      <c r="J12" s="1">
        <v>585</v>
      </c>
      <c r="K12" s="1">
        <f>(J12-H12)*E12</f>
        <v>150</v>
      </c>
      <c r="L12" s="1">
        <v>729</v>
      </c>
      <c r="M12" s="1">
        <f>(L12-J12)*E12</f>
        <v>144</v>
      </c>
      <c r="N12" s="1">
        <v>893</v>
      </c>
      <c r="O12" s="1">
        <f>(N12-L12)*E12</f>
        <v>164</v>
      </c>
      <c r="P12" s="1">
        <v>1047</v>
      </c>
      <c r="Q12" s="1">
        <f>(P12-N12)*E12</f>
        <v>154</v>
      </c>
      <c r="R12" s="1">
        <v>1197</v>
      </c>
      <c r="S12" s="1">
        <f>(R12-P12)*E12</f>
        <v>150</v>
      </c>
      <c r="T12" s="1">
        <v>1335</v>
      </c>
      <c r="U12" s="1">
        <f>(T12-R12)*E12</f>
        <v>138</v>
      </c>
      <c r="V12" s="1">
        <v>1482.32</v>
      </c>
      <c r="W12" s="13">
        <f>(V12-T12)*E12-0.32</f>
        <v>146.99999999999994</v>
      </c>
      <c r="X12" s="1">
        <v>1657</v>
      </c>
      <c r="Y12" s="13">
        <f>(X12-V12)*E12+0.32</f>
        <v>175.00000000000006</v>
      </c>
      <c r="Z12" s="1">
        <v>1814</v>
      </c>
      <c r="AA12" s="13">
        <f>(Z12-X12)*E12</f>
        <v>157</v>
      </c>
      <c r="AB12" s="1">
        <v>1974</v>
      </c>
      <c r="AC12" s="13">
        <f>(AB12-Z12)*E12</f>
        <v>160</v>
      </c>
      <c r="AD12" s="1">
        <v>2094</v>
      </c>
      <c r="AE12" s="1">
        <f>(AD12-AB12)*E12</f>
        <v>120</v>
      </c>
    </row>
    <row r="13" spans="1:31" ht="15">
      <c r="A13" s="20"/>
      <c r="B13" s="12"/>
      <c r="C13" s="23"/>
      <c r="D13" s="23"/>
      <c r="E13" s="23"/>
      <c r="F13" s="1" t="s">
        <v>19</v>
      </c>
      <c r="G13" s="1">
        <v>104</v>
      </c>
      <c r="H13" s="1">
        <v>195</v>
      </c>
      <c r="I13" s="1">
        <f>(H13-G13)*E12</f>
        <v>91</v>
      </c>
      <c r="J13" s="1">
        <v>264</v>
      </c>
      <c r="K13" s="1">
        <f>(J13-H13)*E12</f>
        <v>69</v>
      </c>
      <c r="L13" s="1">
        <v>330</v>
      </c>
      <c r="M13" s="1">
        <f>(L13-J13)*E12</f>
        <v>66</v>
      </c>
      <c r="N13" s="1">
        <v>408</v>
      </c>
      <c r="O13" s="1">
        <f>(N13-L13)*E12</f>
        <v>78</v>
      </c>
      <c r="P13" s="1">
        <v>481</v>
      </c>
      <c r="Q13" s="1">
        <f>(P13-N13)*E12</f>
        <v>73</v>
      </c>
      <c r="R13" s="1">
        <v>552</v>
      </c>
      <c r="S13" s="1">
        <f>(R13-P13)*E12</f>
        <v>71</v>
      </c>
      <c r="T13" s="1">
        <v>621</v>
      </c>
      <c r="U13" s="1">
        <f>(T13-R13)*E12</f>
        <v>69</v>
      </c>
      <c r="V13" s="1">
        <v>690.71</v>
      </c>
      <c r="W13" s="13">
        <f>(V13-T13)*E12+0.29</f>
        <v>70.00000000000004</v>
      </c>
      <c r="X13" s="1">
        <v>766</v>
      </c>
      <c r="Y13" s="13">
        <f>(X13-V13)*E12-0.29</f>
        <v>74.99999999999996</v>
      </c>
      <c r="Z13" s="1">
        <v>838</v>
      </c>
      <c r="AA13" s="13">
        <f>(Z13-X13)*E12</f>
        <v>72</v>
      </c>
      <c r="AB13" s="1">
        <v>911</v>
      </c>
      <c r="AC13" s="13">
        <f>(AB13-Z13)*E12</f>
        <v>73</v>
      </c>
      <c r="AD13" s="1">
        <v>966</v>
      </c>
      <c r="AE13" s="1">
        <f>(AD13-AB13)*E12</f>
        <v>55</v>
      </c>
    </row>
    <row r="14" spans="1:31" ht="15" customHeight="1">
      <c r="A14" s="20"/>
      <c r="B14" s="8"/>
      <c r="C14" s="24" t="s">
        <v>23</v>
      </c>
      <c r="D14" s="25"/>
      <c r="E14" s="26"/>
      <c r="F14" s="5" t="s">
        <v>18</v>
      </c>
      <c r="G14" s="6"/>
      <c r="H14" s="6"/>
      <c r="I14" s="6">
        <f>I4+I6+I8+I10+I12</f>
        <v>35944</v>
      </c>
      <c r="J14" s="6"/>
      <c r="K14" s="6">
        <f aca="true" t="shared" si="0" ref="K14:AE14">K4+K6+K8+K10+K12</f>
        <v>27298</v>
      </c>
      <c r="L14" s="6"/>
      <c r="M14" s="6">
        <f t="shared" si="0"/>
        <v>25208</v>
      </c>
      <c r="N14" s="6"/>
      <c r="O14" s="6">
        <f t="shared" si="0"/>
        <v>27113</v>
      </c>
      <c r="P14" s="6"/>
      <c r="Q14" s="6">
        <f t="shared" si="0"/>
        <v>22603</v>
      </c>
      <c r="R14" s="6"/>
      <c r="S14" s="6">
        <f t="shared" si="0"/>
        <v>20456</v>
      </c>
      <c r="T14" s="6"/>
      <c r="U14" s="6">
        <f t="shared" si="0"/>
        <v>19664</v>
      </c>
      <c r="V14" s="6"/>
      <c r="W14" s="14">
        <f t="shared" si="0"/>
        <v>19866.999999999985</v>
      </c>
      <c r="X14" s="6"/>
      <c r="Y14" s="14">
        <f t="shared" si="0"/>
        <v>25797.000000000015</v>
      </c>
      <c r="Z14" s="6"/>
      <c r="AA14" s="14">
        <f t="shared" si="0"/>
        <v>27530</v>
      </c>
      <c r="AB14" s="6"/>
      <c r="AC14" s="14">
        <f t="shared" si="0"/>
        <v>28508</v>
      </c>
      <c r="AD14" s="6"/>
      <c r="AE14" s="14">
        <f t="shared" si="0"/>
        <v>22069</v>
      </c>
    </row>
    <row r="15" spans="1:31" ht="14.25" customHeight="1">
      <c r="A15" s="20"/>
      <c r="B15" s="9"/>
      <c r="C15" s="27"/>
      <c r="D15" s="28"/>
      <c r="E15" s="29"/>
      <c r="F15" s="5" t="s">
        <v>19</v>
      </c>
      <c r="G15" s="6"/>
      <c r="H15" s="6"/>
      <c r="I15" s="6">
        <f>I5+I7+I9+I11+I13</f>
        <v>10908</v>
      </c>
      <c r="J15" s="6"/>
      <c r="K15" s="6">
        <f aca="true" t="shared" si="1" ref="K15:AE15">K5+K7+K9+K11+K13</f>
        <v>7966</v>
      </c>
      <c r="L15" s="6"/>
      <c r="M15" s="6">
        <f t="shared" si="1"/>
        <v>7541</v>
      </c>
      <c r="N15" s="6"/>
      <c r="O15" s="6">
        <f t="shared" si="1"/>
        <v>8373</v>
      </c>
      <c r="P15" s="6"/>
      <c r="Q15" s="6">
        <f t="shared" si="1"/>
        <v>7236</v>
      </c>
      <c r="R15" s="6"/>
      <c r="S15" s="6">
        <f t="shared" si="1"/>
        <v>7122</v>
      </c>
      <c r="T15" s="6"/>
      <c r="U15" s="6">
        <f t="shared" si="1"/>
        <v>6974</v>
      </c>
      <c r="V15" s="6"/>
      <c r="W15" s="14">
        <f t="shared" si="1"/>
        <v>7086.0000000000055</v>
      </c>
      <c r="X15" s="6"/>
      <c r="Y15" s="14">
        <f t="shared" si="1"/>
        <v>8366.999999999995</v>
      </c>
      <c r="Z15" s="6"/>
      <c r="AA15" s="14">
        <f t="shared" si="1"/>
        <v>8675</v>
      </c>
      <c r="AB15" s="6"/>
      <c r="AC15" s="14">
        <f t="shared" si="1"/>
        <v>8519</v>
      </c>
      <c r="AD15" s="6"/>
      <c r="AE15" s="14">
        <f t="shared" si="1"/>
        <v>6913</v>
      </c>
    </row>
  </sheetData>
  <sheetProtection/>
  <mergeCells count="19">
    <mergeCell ref="B8:B9"/>
    <mergeCell ref="D12:D13"/>
    <mergeCell ref="E12:E13"/>
    <mergeCell ref="C4:C5"/>
    <mergeCell ref="D4:D5"/>
    <mergeCell ref="E4:E5"/>
    <mergeCell ref="C6:C7"/>
    <mergeCell ref="D6:D7"/>
    <mergeCell ref="E6:E7"/>
    <mergeCell ref="A1:U2"/>
    <mergeCell ref="A4:A15"/>
    <mergeCell ref="C8:C9"/>
    <mergeCell ref="D8:D9"/>
    <mergeCell ref="E8:E9"/>
    <mergeCell ref="C14:E15"/>
    <mergeCell ref="C10:C11"/>
    <mergeCell ref="D10:D11"/>
    <mergeCell ref="E10:E11"/>
    <mergeCell ref="C12:C13"/>
  </mergeCells>
  <printOptions/>
  <pageMargins left="0.31496062992125984" right="0" top="0.7480314960629921" bottom="0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2017-01-13T09:40:45Z</cp:lastPrinted>
  <dcterms:created xsi:type="dcterms:W3CDTF">2012-08-09T05:03:01Z</dcterms:created>
  <dcterms:modified xsi:type="dcterms:W3CDTF">2017-01-18T11:50:15Z</dcterms:modified>
  <cp:category/>
  <cp:version/>
  <cp:contentType/>
  <cp:contentStatus/>
</cp:coreProperties>
</file>