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1515" windowWidth="23715" windowHeight="10155"/>
  </bookViews>
  <sheets>
    <sheet name="614" sheetId="1" r:id="rId1"/>
  </sheets>
  <calcPr calcId="144525"/>
</workbook>
</file>

<file path=xl/calcChain.xml><?xml version="1.0" encoding="utf-8"?>
<calcChain xmlns="http://schemas.openxmlformats.org/spreadsheetml/2006/main">
  <c r="D12" i="1" l="1"/>
  <c r="D13" i="1"/>
  <c r="D14" i="1"/>
  <c r="D19" i="1"/>
  <c r="D21" i="1"/>
  <c r="D31" i="1"/>
  <c r="D51" i="1" s="1"/>
  <c r="D53" i="1" s="1"/>
  <c r="D64" i="1"/>
  <c r="D89" i="1" s="1"/>
  <c r="D65" i="1"/>
  <c r="D72" i="1" s="1"/>
  <c r="D90" i="1" s="1"/>
  <c r="D66" i="1"/>
  <c r="D67" i="1"/>
  <c r="D68" i="1"/>
  <c r="D69" i="1"/>
  <c r="D70" i="1"/>
  <c r="D80" i="1"/>
  <c r="D88" i="1"/>
  <c r="D92" i="1"/>
  <c r="D93" i="1"/>
  <c r="D55" i="1" l="1"/>
  <c r="D54" i="1"/>
</calcChain>
</file>

<file path=xl/sharedStrings.xml><?xml version="1.0" encoding="utf-8"?>
<sst xmlns="http://schemas.openxmlformats.org/spreadsheetml/2006/main" count="149" uniqueCount="107">
  <si>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</si>
  <si>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</si>
  <si>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Ремонт межпанельных швов, ООО "Студия Комфорта", договор № 370 от 08.04.2021</t>
  </si>
  <si>
    <t>Израсходовано средств на капитальный ремонт, руб.</t>
  </si>
  <si>
    <t>ООО "ОТИС Лифт" по дог.№B7ТU-2702/2702 от 02.03.2021г.</t>
  </si>
  <si>
    <t>Замена тяговых канатов и канатоведущего шкива лифт №14721, руб.</t>
  </si>
  <si>
    <t>Движение денежных средств по статье "Капитальный ремонт за счет ранее накопленных средств"</t>
  </si>
  <si>
    <t>5.Информация по статье "Капитальный ремонт за счет ранее накопленных средств"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</si>
  <si>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</si>
  <si>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</si>
  <si>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</si>
  <si>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</si>
  <si>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</si>
  <si>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</si>
  <si>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</si>
  <si>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</si>
  <si>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</si>
  <si>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</si>
  <si>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</si>
  <si>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</si>
  <si>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</si>
  <si>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(40705810716540001721)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</si>
  <si>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</si>
  <si>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</si>
  <si>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</si>
  <si>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</si>
  <si>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</si>
  <si>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</si>
  <si>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</si>
  <si>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</si>
  <si>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</si>
  <si>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</si>
  <si>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</si>
  <si>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</si>
  <si>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</si>
  <si>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</si>
  <si>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</si>
  <si>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</si>
  <si>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</si>
  <si>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</si>
  <si>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</si>
  <si>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</si>
  <si>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</si>
  <si>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</si>
  <si>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</si>
  <si>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</si>
  <si>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</si>
  <si>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</si>
  <si>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</si>
  <si>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</si>
  <si>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</si>
  <si>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</si>
  <si>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</si>
  <si>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</si>
  <si>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</si>
  <si>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</si>
  <si>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</si>
  <si>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</si>
  <si>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</si>
  <si>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</si>
  <si>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</si>
  <si>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</si>
  <si>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</si>
  <si>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</si>
  <si>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</si>
  <si>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</si>
  <si>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</si>
  <si>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</si>
  <si>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</si>
  <si>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</si>
  <si>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</si>
  <si>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</si>
  <si>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</si>
  <si>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</si>
  <si>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</si>
  <si>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</si>
  <si>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</si>
  <si>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</si>
  <si>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</si>
  <si>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</si>
  <si>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</si>
  <si>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</si>
  <si>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</si>
  <si>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</si>
  <si>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</si>
  <si>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</si>
  <si>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</si>
  <si>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</si>
  <si>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</si>
  <si>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</si>
  <si>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</si>
  <si>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</si>
  <si>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</si>
  <si>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</si>
  <si>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</si>
  <si>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</si>
  <si>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</si>
  <si>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</si>
  <si>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</si>
  <si>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</si>
  <si>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</si>
  <si>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</si>
  <si>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- 8108,6 м2, в т.ч. площадь жилых помещений - 7376,4 м2, площадь нежилых помещений - 732,2 м2</t>
  </si>
  <si>
    <t>по адресу: Свердловская область, г. Екатеринбург,  ул. Викулова д.№61/4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</si>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</sst>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3" tint="-0.249977111117893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4" fillId="0" borderId="0" xfId="0" applyFont="1"/>
    <xf numFmtId="43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5" fillId="0" borderId="0" xfId="0" applyFont="1"/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6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7"/>
  <sheetViews>
    <sheetView tabSelected="1" workbookViewId="0">
      <pane ySplit="7" topLeftCell="A80" activePane="bottomLeft" state="frozen"/>
      <selection activeCell="H35" sqref="H35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2" customWidth="1"/>
    <col min="4" max="4" width="12.140625" style="1" customWidth="1"/>
    <col min="5" max="16384" width="9.140625" style="1"/>
  </cols>
  <sheetData>
    <row r="1" spans="1:4" x14ac:dyDescent="0.25">
      <c r="A1" s="49" t="s">
        <v>106</v>
      </c>
      <c r="B1" s="49"/>
      <c r="C1" s="49"/>
      <c r="D1" s="3"/>
    </row>
    <row r="2" spans="1:4" x14ac:dyDescent="0.25">
      <c r="A2" s="50" t="s">
        <v>105</v>
      </c>
      <c r="B2" s="50"/>
      <c r="C2" s="50"/>
      <c r="D2" s="3"/>
    </row>
    <row r="3" spans="1:4" x14ac:dyDescent="0.25">
      <c r="A3" s="49" t="s">
        <v>104</v>
      </c>
      <c r="B3" s="49"/>
      <c r="C3" s="49"/>
      <c r="D3" s="3"/>
    </row>
    <row r="4" spans="1:4" ht="15.75" x14ac:dyDescent="0.25">
      <c r="A4" s="48" t="s">
        <v>103</v>
      </c>
      <c r="B4" s="48"/>
      <c r="C4" s="48"/>
      <c r="D4" s="3"/>
    </row>
    <row r="5" spans="1:4" x14ac:dyDescent="0.25">
      <c r="A5" s="47" t="s">
        <v>102</v>
      </c>
      <c r="B5" s="47"/>
      <c r="C5" s="47"/>
      <c r="D5" s="3"/>
    </row>
    <row r="6" spans="1:4" ht="15.75" x14ac:dyDescent="0.25">
      <c r="A6" s="14" t="s">
        <v>101</v>
      </c>
      <c r="B6" s="14"/>
      <c r="C6" s="14"/>
      <c r="D6" s="46"/>
    </row>
    <row r="7" spans="1:4" x14ac:dyDescent="0.25">
      <c r="A7" s="35" t="s">
        <v>100</v>
      </c>
      <c r="B7" s="45"/>
      <c r="C7" s="34" t="s">
        <v>99</v>
      </c>
      <c r="D7" s="44" t="s">
        <v>98</v>
      </c>
    </row>
    <row r="8" spans="1:4" x14ac:dyDescent="0.25">
      <c r="A8" s="30" t="s">
        <v>97</v>
      </c>
      <c r="B8" s="25" t="s">
        <v>96</v>
      </c>
      <c r="C8" s="25"/>
      <c r="D8" s="24">
        <v>2478840.7200000002</v>
      </c>
    </row>
    <row r="9" spans="1:4" x14ac:dyDescent="0.25">
      <c r="A9" s="30"/>
      <c r="B9" s="25" t="s">
        <v>95</v>
      </c>
      <c r="C9" s="25"/>
      <c r="D9" s="24">
        <v>246517.08</v>
      </c>
    </row>
    <row r="10" spans="1:4" s="38" customFormat="1" x14ac:dyDescent="0.25">
      <c r="A10" s="30"/>
      <c r="B10" s="25" t="s">
        <v>94</v>
      </c>
      <c r="C10" s="25"/>
      <c r="D10" s="24">
        <v>288947.78999999998</v>
      </c>
    </row>
    <row r="11" spans="1:4" s="41" customFormat="1" x14ac:dyDescent="0.25">
      <c r="A11" s="30"/>
      <c r="B11" s="25" t="s">
        <v>93</v>
      </c>
      <c r="C11" s="25"/>
      <c r="D11" s="24">
        <v>28735.43</v>
      </c>
    </row>
    <row r="12" spans="1:4" s="41" customFormat="1" x14ac:dyDescent="0.25">
      <c r="A12" s="30"/>
      <c r="B12" s="37" t="s">
        <v>86</v>
      </c>
      <c r="C12" s="37"/>
      <c r="D12" s="6">
        <f>SUM(D8:D11)</f>
        <v>3043041.0200000005</v>
      </c>
    </row>
    <row r="13" spans="1:4" s="41" customFormat="1" x14ac:dyDescent="0.25">
      <c r="A13" s="30"/>
      <c r="B13" s="37" t="s">
        <v>47</v>
      </c>
      <c r="C13" s="37"/>
      <c r="D13" s="24">
        <f>D52</f>
        <v>33600</v>
      </c>
    </row>
    <row r="14" spans="1:4" s="41" customFormat="1" x14ac:dyDescent="0.25">
      <c r="A14" s="36" t="s">
        <v>92</v>
      </c>
      <c r="B14" s="35"/>
      <c r="C14" s="34"/>
      <c r="D14" s="6">
        <f>SUM(D12+D13)</f>
        <v>3076641.0200000005</v>
      </c>
    </row>
    <row r="15" spans="1:4" x14ac:dyDescent="0.25">
      <c r="A15" s="30" t="s">
        <v>91</v>
      </c>
      <c r="B15" s="25" t="s">
        <v>90</v>
      </c>
      <c r="C15" s="25"/>
      <c r="D15" s="24">
        <v>2458110.98</v>
      </c>
    </row>
    <row r="16" spans="1:4" s="41" customFormat="1" x14ac:dyDescent="0.25">
      <c r="A16" s="30"/>
      <c r="B16" s="25" t="s">
        <v>89</v>
      </c>
      <c r="C16" s="25"/>
      <c r="D16" s="24">
        <v>270964.2</v>
      </c>
    </row>
    <row r="17" spans="1:4" s="41" customFormat="1" x14ac:dyDescent="0.25">
      <c r="A17" s="30"/>
      <c r="B17" s="25" t="s">
        <v>88</v>
      </c>
      <c r="C17" s="25"/>
      <c r="D17" s="24">
        <v>285255</v>
      </c>
    </row>
    <row r="18" spans="1:4" s="41" customFormat="1" x14ac:dyDescent="0.25">
      <c r="A18" s="30"/>
      <c r="B18" s="25" t="s">
        <v>87</v>
      </c>
      <c r="C18" s="25"/>
      <c r="D18" s="24">
        <v>31493.74</v>
      </c>
    </row>
    <row r="19" spans="1:4" x14ac:dyDescent="0.25">
      <c r="A19" s="30"/>
      <c r="B19" s="37" t="s">
        <v>86</v>
      </c>
      <c r="C19" s="37"/>
      <c r="D19" s="6">
        <f>SUM(D15:D18)</f>
        <v>3045823.9200000004</v>
      </c>
    </row>
    <row r="20" spans="1:4" x14ac:dyDescent="0.25">
      <c r="A20" s="30"/>
      <c r="B20" s="37" t="s">
        <v>47</v>
      </c>
      <c r="C20" s="37"/>
      <c r="D20" s="24">
        <v>56671.54</v>
      </c>
    </row>
    <row r="21" spans="1:4" s="41" customFormat="1" x14ac:dyDescent="0.25">
      <c r="A21" s="36" t="s">
        <v>85</v>
      </c>
      <c r="B21" s="35"/>
      <c r="C21" s="34"/>
      <c r="D21" s="6">
        <f>D19+D20</f>
        <v>3102495.4600000004</v>
      </c>
    </row>
    <row r="22" spans="1:4" x14ac:dyDescent="0.25">
      <c r="A22" s="30" t="s">
        <v>84</v>
      </c>
      <c r="B22" s="40" t="s">
        <v>83</v>
      </c>
      <c r="C22" s="39"/>
      <c r="D22" s="6"/>
    </row>
    <row r="23" spans="1:4" ht="30" x14ac:dyDescent="0.25">
      <c r="A23" s="30"/>
      <c r="B23" s="25" t="s">
        <v>82</v>
      </c>
      <c r="C23" s="43" t="s">
        <v>81</v>
      </c>
      <c r="D23" s="24">
        <v>55695.55</v>
      </c>
    </row>
    <row r="24" spans="1:4" x14ac:dyDescent="0.25">
      <c r="A24" s="30"/>
      <c r="B24" s="25" t="s">
        <v>52</v>
      </c>
      <c r="C24" s="43"/>
      <c r="D24" s="24">
        <v>106476.66</v>
      </c>
    </row>
    <row r="25" spans="1:4" x14ac:dyDescent="0.25">
      <c r="A25" s="30"/>
      <c r="B25" s="40" t="s">
        <v>80</v>
      </c>
      <c r="C25" s="39"/>
      <c r="D25" s="6"/>
    </row>
    <row r="26" spans="1:4" s="41" customFormat="1" ht="45" x14ac:dyDescent="0.25">
      <c r="A26" s="30"/>
      <c r="B26" s="25" t="s">
        <v>79</v>
      </c>
      <c r="C26" s="43" t="s">
        <v>78</v>
      </c>
      <c r="D26" s="24">
        <v>940.46</v>
      </c>
    </row>
    <row r="27" spans="1:4" ht="30" x14ac:dyDescent="0.25">
      <c r="A27" s="30"/>
      <c r="B27" s="25" t="s">
        <v>77</v>
      </c>
      <c r="C27" s="43" t="s">
        <v>76</v>
      </c>
      <c r="D27" s="24">
        <v>125522.21</v>
      </c>
    </row>
    <row r="28" spans="1:4" x14ac:dyDescent="0.25">
      <c r="A28" s="30"/>
      <c r="B28" s="25" t="s">
        <v>75</v>
      </c>
      <c r="C28" s="43"/>
      <c r="D28" s="24">
        <v>318630</v>
      </c>
    </row>
    <row r="29" spans="1:4" x14ac:dyDescent="0.25">
      <c r="A29" s="30"/>
      <c r="B29" s="25" t="s">
        <v>74</v>
      </c>
      <c r="C29" s="43" t="s">
        <v>73</v>
      </c>
      <c r="D29" s="24">
        <v>20174.400000000001</v>
      </c>
    </row>
    <row r="30" spans="1:4" x14ac:dyDescent="0.25">
      <c r="A30" s="30"/>
      <c r="B30" s="40" t="s">
        <v>72</v>
      </c>
      <c r="C30" s="39"/>
      <c r="D30" s="6"/>
    </row>
    <row r="31" spans="1:4" s="41" customFormat="1" x14ac:dyDescent="0.25">
      <c r="A31" s="30"/>
      <c r="B31" s="25" t="s">
        <v>71</v>
      </c>
      <c r="C31" s="43"/>
      <c r="D31" s="24">
        <f>D10+D11</f>
        <v>317683.21999999997</v>
      </c>
    </row>
    <row r="32" spans="1:4" s="41" customFormat="1" ht="30" x14ac:dyDescent="0.25">
      <c r="A32" s="30"/>
      <c r="B32" s="25" t="s">
        <v>70</v>
      </c>
      <c r="C32" s="43" t="s">
        <v>69</v>
      </c>
      <c r="D32" s="24">
        <v>3437.5</v>
      </c>
    </row>
    <row r="33" spans="1:4" x14ac:dyDescent="0.25">
      <c r="A33" s="30"/>
      <c r="B33" s="25" t="s">
        <v>52</v>
      </c>
      <c r="C33" s="43"/>
      <c r="D33" s="24">
        <v>220182</v>
      </c>
    </row>
    <row r="34" spans="1:4" s="41" customFormat="1" x14ac:dyDescent="0.25">
      <c r="A34" s="30"/>
      <c r="B34" s="40" t="s">
        <v>68</v>
      </c>
      <c r="C34" s="39"/>
      <c r="D34" s="6"/>
    </row>
    <row r="35" spans="1:4" x14ac:dyDescent="0.25">
      <c r="A35" s="30"/>
      <c r="B35" s="25" t="s">
        <v>67</v>
      </c>
      <c r="C35" s="43" t="s">
        <v>66</v>
      </c>
      <c r="D35" s="24">
        <v>262894.01</v>
      </c>
    </row>
    <row r="36" spans="1:4" s="41" customFormat="1" x14ac:dyDescent="0.25">
      <c r="A36" s="30"/>
      <c r="B36" s="25" t="s">
        <v>65</v>
      </c>
      <c r="C36" s="43" t="s">
        <v>64</v>
      </c>
      <c r="D36" s="24">
        <v>10524</v>
      </c>
    </row>
    <row r="37" spans="1:4" ht="45" x14ac:dyDescent="0.25">
      <c r="A37" s="30"/>
      <c r="B37" s="25" t="s">
        <v>63</v>
      </c>
      <c r="C37" s="43" t="s">
        <v>62</v>
      </c>
      <c r="D37" s="24">
        <v>1777.98</v>
      </c>
    </row>
    <row r="38" spans="1:4" x14ac:dyDescent="0.25">
      <c r="A38" s="30"/>
      <c r="B38" s="25" t="s">
        <v>52</v>
      </c>
      <c r="C38" s="43"/>
      <c r="D38" s="24">
        <v>59232.59</v>
      </c>
    </row>
    <row r="39" spans="1:4" s="41" customFormat="1" x14ac:dyDescent="0.25">
      <c r="A39" s="30"/>
      <c r="B39" s="40" t="s">
        <v>61</v>
      </c>
      <c r="C39" s="39"/>
      <c r="D39" s="6"/>
    </row>
    <row r="40" spans="1:4" x14ac:dyDescent="0.25">
      <c r="A40" s="30"/>
      <c r="B40" s="25" t="s">
        <v>60</v>
      </c>
      <c r="C40" s="43" t="s">
        <v>59</v>
      </c>
      <c r="D40" s="24">
        <v>148857.06</v>
      </c>
    </row>
    <row r="41" spans="1:4" x14ac:dyDescent="0.25">
      <c r="A41" s="30"/>
      <c r="B41" s="40" t="s">
        <v>58</v>
      </c>
      <c r="C41" s="39"/>
      <c r="D41" s="6"/>
    </row>
    <row r="42" spans="1:4" x14ac:dyDescent="0.25">
      <c r="A42" s="30"/>
      <c r="B42" s="25" t="s">
        <v>52</v>
      </c>
      <c r="C42" s="25"/>
      <c r="D42" s="24">
        <v>91676.32</v>
      </c>
    </row>
    <row r="43" spans="1:4" s="41" customFormat="1" x14ac:dyDescent="0.25">
      <c r="A43" s="30"/>
      <c r="B43" s="40" t="s">
        <v>57</v>
      </c>
      <c r="C43" s="39"/>
      <c r="D43" s="6"/>
    </row>
    <row r="44" spans="1:4" s="41" customFormat="1" ht="24" x14ac:dyDescent="0.25">
      <c r="A44" s="30"/>
      <c r="B44" s="25" t="s">
        <v>56</v>
      </c>
      <c r="C44" s="42" t="s">
        <v>55</v>
      </c>
      <c r="D44" s="24">
        <v>4166.08</v>
      </c>
    </row>
    <row r="45" spans="1:4" s="41" customFormat="1" x14ac:dyDescent="0.25">
      <c r="A45" s="30"/>
      <c r="B45" s="25" t="s">
        <v>54</v>
      </c>
      <c r="C45" s="25"/>
      <c r="D45" s="24">
        <v>37050.82</v>
      </c>
    </row>
    <row r="46" spans="1:4" s="41" customFormat="1" x14ac:dyDescent="0.25">
      <c r="A46" s="30"/>
      <c r="B46" s="25" t="s">
        <v>52</v>
      </c>
      <c r="C46" s="25"/>
      <c r="D46" s="24">
        <v>51829.55</v>
      </c>
    </row>
    <row r="47" spans="1:4" x14ac:dyDescent="0.25">
      <c r="A47" s="30"/>
      <c r="B47" s="40" t="s">
        <v>53</v>
      </c>
      <c r="C47" s="39"/>
      <c r="D47" s="6"/>
    </row>
    <row r="48" spans="1:4" s="38" customFormat="1" x14ac:dyDescent="0.25">
      <c r="A48" s="30"/>
      <c r="B48" s="25" t="s">
        <v>52</v>
      </c>
      <c r="C48" s="25"/>
      <c r="D48" s="24">
        <v>569096.80000000005</v>
      </c>
    </row>
    <row r="49" spans="1:4" x14ac:dyDescent="0.25">
      <c r="A49" s="30"/>
      <c r="B49" s="25" t="s">
        <v>51</v>
      </c>
      <c r="C49" s="25"/>
      <c r="D49" s="24">
        <v>36328.76</v>
      </c>
    </row>
    <row r="50" spans="1:4" ht="30" x14ac:dyDescent="0.25">
      <c r="A50" s="30"/>
      <c r="B50" s="25" t="s">
        <v>50</v>
      </c>
      <c r="C50" s="25" t="s">
        <v>49</v>
      </c>
      <c r="D50" s="24">
        <v>246047.64</v>
      </c>
    </row>
    <row r="51" spans="1:4" x14ac:dyDescent="0.25">
      <c r="A51" s="30"/>
      <c r="B51" s="37" t="s">
        <v>48</v>
      </c>
      <c r="C51" s="25"/>
      <c r="D51" s="6">
        <f>SUM(D23:D50)</f>
        <v>2688223.6100000003</v>
      </c>
    </row>
    <row r="52" spans="1:4" x14ac:dyDescent="0.25">
      <c r="A52" s="30"/>
      <c r="B52" s="37" t="s">
        <v>47</v>
      </c>
      <c r="C52" s="25" t="s">
        <v>46</v>
      </c>
      <c r="D52" s="6">
        <v>33600</v>
      </c>
    </row>
    <row r="53" spans="1:4" x14ac:dyDescent="0.25">
      <c r="A53" s="36" t="s">
        <v>45</v>
      </c>
      <c r="B53" s="35"/>
      <c r="C53" s="34"/>
      <c r="D53" s="6">
        <f>D51+D52</f>
        <v>2721823.6100000003</v>
      </c>
    </row>
    <row r="54" spans="1:4" ht="15.75" customHeight="1" x14ac:dyDescent="0.25">
      <c r="A54" s="8" t="s">
        <v>44</v>
      </c>
      <c r="B54" s="33"/>
      <c r="C54" s="32"/>
      <c r="D54" s="6">
        <f>D14-D53</f>
        <v>354817.41000000015</v>
      </c>
    </row>
    <row r="55" spans="1:4" ht="15.75" customHeight="1" x14ac:dyDescent="0.25">
      <c r="A55" s="8" t="s">
        <v>43</v>
      </c>
      <c r="B55" s="33"/>
      <c r="C55" s="32"/>
      <c r="D55" s="6">
        <f>D21-D53</f>
        <v>380671.85000000009</v>
      </c>
    </row>
    <row r="56" spans="1:4" ht="15.75" x14ac:dyDescent="0.25">
      <c r="A56" s="14" t="s">
        <v>42</v>
      </c>
      <c r="B56" s="14"/>
      <c r="C56" s="14"/>
      <c r="D56" s="31"/>
    </row>
    <row r="57" spans="1:4" x14ac:dyDescent="0.25">
      <c r="A57" s="30" t="s">
        <v>41</v>
      </c>
      <c r="B57" s="25" t="s">
        <v>35</v>
      </c>
      <c r="C57" s="27" t="s">
        <v>34</v>
      </c>
      <c r="D57" s="24">
        <v>908067.53</v>
      </c>
    </row>
    <row r="58" spans="1:4" x14ac:dyDescent="0.25">
      <c r="A58" s="30"/>
      <c r="B58" s="25" t="s">
        <v>33</v>
      </c>
      <c r="C58" s="28"/>
      <c r="D58" s="24">
        <v>265889.51</v>
      </c>
    </row>
    <row r="59" spans="1:4" x14ac:dyDescent="0.25">
      <c r="A59" s="30"/>
      <c r="B59" s="25" t="s">
        <v>32</v>
      </c>
      <c r="C59" s="26"/>
      <c r="D59" s="24">
        <v>1578218.67</v>
      </c>
    </row>
    <row r="60" spans="1:4" x14ac:dyDescent="0.25">
      <c r="A60" s="30"/>
      <c r="B60" s="25" t="s">
        <v>31</v>
      </c>
      <c r="C60" s="27" t="s">
        <v>30</v>
      </c>
      <c r="D60" s="24">
        <v>351530.17</v>
      </c>
    </row>
    <row r="61" spans="1:4" x14ac:dyDescent="0.25">
      <c r="A61" s="30"/>
      <c r="B61" s="25" t="s">
        <v>29</v>
      </c>
      <c r="C61" s="26"/>
      <c r="D61" s="24">
        <v>395132.21</v>
      </c>
    </row>
    <row r="62" spans="1:4" x14ac:dyDescent="0.25">
      <c r="A62" s="30"/>
      <c r="B62" s="25" t="s">
        <v>28</v>
      </c>
      <c r="C62" s="9" t="s">
        <v>27</v>
      </c>
      <c r="D62" s="24">
        <v>1094653.25</v>
      </c>
    </row>
    <row r="63" spans="1:4" x14ac:dyDescent="0.25">
      <c r="A63" s="30"/>
      <c r="B63" s="25" t="s">
        <v>26</v>
      </c>
      <c r="C63" s="9" t="s">
        <v>25</v>
      </c>
      <c r="D63" s="24">
        <v>365729.1</v>
      </c>
    </row>
    <row r="64" spans="1:4" x14ac:dyDescent="0.25">
      <c r="A64" s="30"/>
      <c r="B64" s="23" t="s">
        <v>40</v>
      </c>
      <c r="C64" s="22"/>
      <c r="D64" s="6">
        <f>SUM(D57:D63)</f>
        <v>4959220.4399999995</v>
      </c>
    </row>
    <row r="65" spans="1:4" x14ac:dyDescent="0.25">
      <c r="A65" s="30" t="s">
        <v>39</v>
      </c>
      <c r="B65" s="25" t="s">
        <v>35</v>
      </c>
      <c r="C65" s="27" t="s">
        <v>34</v>
      </c>
      <c r="D65" s="24">
        <f>876529.31+1666.9+35371.9</f>
        <v>913568.1100000001</v>
      </c>
    </row>
    <row r="66" spans="1:4" x14ac:dyDescent="0.25">
      <c r="A66" s="30"/>
      <c r="B66" s="25" t="s">
        <v>33</v>
      </c>
      <c r="C66" s="28"/>
      <c r="D66" s="24">
        <f>253919.44+402.14+8623.88</f>
        <v>262945.46000000002</v>
      </c>
    </row>
    <row r="67" spans="1:4" x14ac:dyDescent="0.25">
      <c r="A67" s="30"/>
      <c r="B67" s="25" t="s">
        <v>32</v>
      </c>
      <c r="C67" s="26"/>
      <c r="D67" s="24">
        <f>1540835.21+6381.63</f>
        <v>1547216.8399999999</v>
      </c>
    </row>
    <row r="68" spans="1:4" x14ac:dyDescent="0.25">
      <c r="A68" s="30"/>
      <c r="B68" s="25" t="s">
        <v>31</v>
      </c>
      <c r="C68" s="27" t="s">
        <v>30</v>
      </c>
      <c r="D68" s="24">
        <f>348877.24+1038.14+9802.29</f>
        <v>359717.67</v>
      </c>
    </row>
    <row r="69" spans="1:4" x14ac:dyDescent="0.25">
      <c r="A69" s="30"/>
      <c r="B69" s="25" t="s">
        <v>29</v>
      </c>
      <c r="C69" s="26"/>
      <c r="D69" s="24">
        <f>385224.79+1048.2+13921.16</f>
        <v>400194.14999999997</v>
      </c>
    </row>
    <row r="70" spans="1:4" x14ac:dyDescent="0.25">
      <c r="A70" s="30"/>
      <c r="B70" s="25" t="s">
        <v>28</v>
      </c>
      <c r="C70" s="9" t="s">
        <v>27</v>
      </c>
      <c r="D70" s="24">
        <f>785758.54+3469.99+217535.94</f>
        <v>1006764.47</v>
      </c>
    </row>
    <row r="71" spans="1:4" x14ac:dyDescent="0.25">
      <c r="A71" s="30"/>
      <c r="B71" s="25" t="s">
        <v>26</v>
      </c>
      <c r="C71" s="9" t="s">
        <v>25</v>
      </c>
      <c r="D71" s="24">
        <v>364945.25</v>
      </c>
    </row>
    <row r="72" spans="1:4" x14ac:dyDescent="0.25">
      <c r="A72" s="30"/>
      <c r="B72" s="23" t="s">
        <v>38</v>
      </c>
      <c r="C72" s="22"/>
      <c r="D72" s="6">
        <f>SUM(D65:D71)</f>
        <v>4855351.95</v>
      </c>
    </row>
    <row r="73" spans="1:4" x14ac:dyDescent="0.25">
      <c r="A73" s="17" t="s">
        <v>37</v>
      </c>
      <c r="B73" s="25" t="s">
        <v>35</v>
      </c>
      <c r="C73" s="27" t="s">
        <v>34</v>
      </c>
      <c r="D73" s="24">
        <v>942253.01</v>
      </c>
    </row>
    <row r="74" spans="1:4" x14ac:dyDescent="0.25">
      <c r="A74" s="17"/>
      <c r="B74" s="25" t="s">
        <v>33</v>
      </c>
      <c r="C74" s="28"/>
      <c r="D74" s="24">
        <v>218823.74</v>
      </c>
    </row>
    <row r="75" spans="1:4" x14ac:dyDescent="0.25">
      <c r="A75" s="17"/>
      <c r="B75" s="25" t="s">
        <v>32</v>
      </c>
      <c r="C75" s="26"/>
      <c r="D75" s="24">
        <v>1578218.67</v>
      </c>
    </row>
    <row r="76" spans="1:4" x14ac:dyDescent="0.25">
      <c r="A76" s="17"/>
      <c r="B76" s="25" t="s">
        <v>31</v>
      </c>
      <c r="C76" s="27" t="s">
        <v>30</v>
      </c>
      <c r="D76" s="24">
        <v>314203.78999999998</v>
      </c>
    </row>
    <row r="77" spans="1:4" x14ac:dyDescent="0.25">
      <c r="A77" s="17"/>
      <c r="B77" s="25" t="s">
        <v>29</v>
      </c>
      <c r="C77" s="26"/>
      <c r="D77" s="24">
        <v>400827.03</v>
      </c>
    </row>
    <row r="78" spans="1:4" x14ac:dyDescent="0.25">
      <c r="A78" s="17"/>
      <c r="B78" s="25" t="s">
        <v>28</v>
      </c>
      <c r="C78" s="9" t="s">
        <v>27</v>
      </c>
      <c r="D78" s="24">
        <v>853572.73</v>
      </c>
    </row>
    <row r="79" spans="1:4" x14ac:dyDescent="0.25">
      <c r="A79" s="17"/>
      <c r="B79" s="25" t="s">
        <v>26</v>
      </c>
      <c r="C79" s="9" t="s">
        <v>25</v>
      </c>
      <c r="D79" s="24">
        <v>352035.04</v>
      </c>
    </row>
    <row r="80" spans="1:4" s="29" customFormat="1" x14ac:dyDescent="0.25">
      <c r="A80" s="17"/>
      <c r="B80" s="23" t="s">
        <v>24</v>
      </c>
      <c r="C80" s="22"/>
      <c r="D80" s="6">
        <f>SUM(D73:D79)</f>
        <v>4659934.0100000007</v>
      </c>
    </row>
    <row r="81" spans="1:4" s="29" customFormat="1" x14ac:dyDescent="0.25">
      <c r="A81" s="17" t="s">
        <v>36</v>
      </c>
      <c r="B81" s="25" t="s">
        <v>35</v>
      </c>
      <c r="C81" s="27" t="s">
        <v>34</v>
      </c>
      <c r="D81" s="24">
        <v>942253.01</v>
      </c>
    </row>
    <row r="82" spans="1:4" x14ac:dyDescent="0.25">
      <c r="A82" s="17"/>
      <c r="B82" s="25" t="s">
        <v>33</v>
      </c>
      <c r="C82" s="28"/>
      <c r="D82" s="24">
        <v>218823.74</v>
      </c>
    </row>
    <row r="83" spans="1:4" x14ac:dyDescent="0.25">
      <c r="A83" s="17"/>
      <c r="B83" s="25" t="s">
        <v>32</v>
      </c>
      <c r="C83" s="26"/>
      <c r="D83" s="24">
        <v>1578218.67</v>
      </c>
    </row>
    <row r="84" spans="1:4" x14ac:dyDescent="0.25">
      <c r="A84" s="17"/>
      <c r="B84" s="25" t="s">
        <v>31</v>
      </c>
      <c r="C84" s="27" t="s">
        <v>30</v>
      </c>
      <c r="D84" s="24">
        <v>314203.78999999998</v>
      </c>
    </row>
    <row r="85" spans="1:4" x14ac:dyDescent="0.25">
      <c r="A85" s="17"/>
      <c r="B85" s="25" t="s">
        <v>29</v>
      </c>
      <c r="C85" s="26"/>
      <c r="D85" s="24">
        <v>400827.03</v>
      </c>
    </row>
    <row r="86" spans="1:4" x14ac:dyDescent="0.25">
      <c r="A86" s="17"/>
      <c r="B86" s="25" t="s">
        <v>28</v>
      </c>
      <c r="C86" s="9" t="s">
        <v>27</v>
      </c>
      <c r="D86" s="24">
        <v>853572.73</v>
      </c>
    </row>
    <row r="87" spans="1:4" x14ac:dyDescent="0.25">
      <c r="A87" s="17"/>
      <c r="B87" s="25" t="s">
        <v>26</v>
      </c>
      <c r="C87" s="9" t="s">
        <v>25</v>
      </c>
      <c r="D87" s="24">
        <v>352035.04</v>
      </c>
    </row>
    <row r="88" spans="1:4" x14ac:dyDescent="0.25">
      <c r="A88" s="17"/>
      <c r="B88" s="23" t="s">
        <v>24</v>
      </c>
      <c r="C88" s="22"/>
      <c r="D88" s="6">
        <f>SUM(D81:D87)</f>
        <v>4659934.0100000007</v>
      </c>
    </row>
    <row r="89" spans="1:4" x14ac:dyDescent="0.25">
      <c r="A89" s="8" t="s">
        <v>23</v>
      </c>
      <c r="B89" s="8"/>
      <c r="C89" s="21"/>
      <c r="D89" s="6">
        <f>D64-D80</f>
        <v>299286.42999999877</v>
      </c>
    </row>
    <row r="90" spans="1:4" x14ac:dyDescent="0.25">
      <c r="A90" s="8" t="s">
        <v>22</v>
      </c>
      <c r="B90" s="8"/>
      <c r="C90" s="21"/>
      <c r="D90" s="6">
        <f>D72-D88</f>
        <v>195417.93999999948</v>
      </c>
    </row>
    <row r="91" spans="1:4" ht="15.75" x14ac:dyDescent="0.25">
      <c r="A91" s="20" t="s">
        <v>21</v>
      </c>
      <c r="B91" s="20"/>
      <c r="C91" s="20"/>
      <c r="D91" s="20"/>
    </row>
    <row r="92" spans="1:4" x14ac:dyDescent="0.25">
      <c r="A92" s="17" t="s">
        <v>20</v>
      </c>
      <c r="B92" s="10" t="s">
        <v>19</v>
      </c>
      <c r="C92" s="18"/>
      <c r="D92" s="6">
        <f>875639.13+88830.48</f>
        <v>964469.61</v>
      </c>
    </row>
    <row r="93" spans="1:4" x14ac:dyDescent="0.25">
      <c r="A93" s="17"/>
      <c r="B93" s="10" t="s">
        <v>18</v>
      </c>
      <c r="C93" s="18"/>
      <c r="D93" s="6">
        <f>955560.67+85842.69</f>
        <v>1041403.3600000001</v>
      </c>
    </row>
    <row r="94" spans="1:4" ht="30" x14ac:dyDescent="0.25">
      <c r="A94" s="17"/>
      <c r="B94" s="16" t="s">
        <v>17</v>
      </c>
      <c r="C94" s="18"/>
      <c r="D94" s="6">
        <v>233970.9</v>
      </c>
    </row>
    <row r="95" spans="1:4" x14ac:dyDescent="0.25">
      <c r="A95" s="17"/>
      <c r="B95" s="10" t="s">
        <v>16</v>
      </c>
      <c r="C95" s="18"/>
      <c r="D95" s="6">
        <v>6259743.9699999997</v>
      </c>
    </row>
    <row r="96" spans="1:4" x14ac:dyDescent="0.25">
      <c r="A96" s="17"/>
      <c r="B96" s="19" t="s">
        <v>15</v>
      </c>
      <c r="C96" s="18"/>
      <c r="D96" s="6">
        <v>169230.93</v>
      </c>
    </row>
    <row r="97" spans="1:4" ht="30" x14ac:dyDescent="0.25">
      <c r="A97" s="17"/>
      <c r="B97" s="10" t="s">
        <v>14</v>
      </c>
      <c r="C97" s="18"/>
      <c r="D97" s="6"/>
    </row>
    <row r="98" spans="1:4" ht="15.75" x14ac:dyDescent="0.25">
      <c r="A98" s="13" t="s">
        <v>13</v>
      </c>
      <c r="B98" s="13"/>
      <c r="C98" s="13"/>
      <c r="D98" s="13"/>
    </row>
    <row r="99" spans="1:4" ht="18.75" x14ac:dyDescent="0.3">
      <c r="A99" s="17" t="s">
        <v>12</v>
      </c>
      <c r="B99" s="10" t="s">
        <v>11</v>
      </c>
      <c r="C99" s="15"/>
      <c r="D99" s="6">
        <v>6</v>
      </c>
    </row>
    <row r="100" spans="1:4" ht="18.75" x14ac:dyDescent="0.3">
      <c r="A100" s="17"/>
      <c r="B100" s="10" t="s">
        <v>10</v>
      </c>
      <c r="C100" s="15"/>
      <c r="D100" s="6">
        <v>0</v>
      </c>
    </row>
    <row r="101" spans="1:4" ht="18.75" x14ac:dyDescent="0.3">
      <c r="A101" s="17"/>
      <c r="B101" s="16" t="s">
        <v>9</v>
      </c>
      <c r="C101" s="15"/>
      <c r="D101" s="6">
        <v>450031.86</v>
      </c>
    </row>
    <row r="102" spans="1:4" ht="18.75" x14ac:dyDescent="0.3">
      <c r="A102" s="17"/>
      <c r="B102" s="16" t="s">
        <v>8</v>
      </c>
      <c r="C102" s="15"/>
      <c r="D102" s="6">
        <v>179.51</v>
      </c>
    </row>
    <row r="103" spans="1:4" ht="15.75" x14ac:dyDescent="0.25">
      <c r="A103" s="14" t="s">
        <v>7</v>
      </c>
      <c r="B103" s="14"/>
      <c r="C103" s="13"/>
      <c r="D103" s="3"/>
    </row>
    <row r="104" spans="1:4" ht="46.5" customHeight="1" x14ac:dyDescent="0.25">
      <c r="A104" s="12" t="s">
        <v>6</v>
      </c>
      <c r="B104" s="10" t="s">
        <v>5</v>
      </c>
      <c r="C104" s="9" t="s">
        <v>4</v>
      </c>
      <c r="D104" s="6">
        <v>64000.800000000003</v>
      </c>
    </row>
    <row r="105" spans="1:4" ht="49.5" customHeight="1" x14ac:dyDescent="0.25">
      <c r="A105" s="11"/>
      <c r="B105" s="10" t="s">
        <v>3</v>
      </c>
      <c r="C105" s="9" t="s">
        <v>2</v>
      </c>
      <c r="D105" s="6">
        <v>2800</v>
      </c>
    </row>
    <row r="106" spans="1:4" x14ac:dyDescent="0.25">
      <c r="A106" s="8" t="s">
        <v>1</v>
      </c>
      <c r="B106" s="8"/>
      <c r="C106" s="7"/>
      <c r="D106" s="6">
        <v>1527156.13</v>
      </c>
    </row>
    <row r="107" spans="1:4" x14ac:dyDescent="0.25">
      <c r="A107" s="5" t="s">
        <v>0</v>
      </c>
      <c r="C107" s="4"/>
      <c r="D107" s="3"/>
    </row>
  </sheetData>
  <mergeCells count="49">
    <mergeCell ref="A5:C5"/>
    <mergeCell ref="A104:A105"/>
    <mergeCell ref="A106:B106"/>
    <mergeCell ref="A89:B89"/>
    <mergeCell ref="A90:B90"/>
    <mergeCell ref="A98:D98"/>
    <mergeCell ref="A103:C103"/>
    <mergeCell ref="A99:A102"/>
    <mergeCell ref="A92:A97"/>
    <mergeCell ref="A7:B7"/>
    <mergeCell ref="A8:A13"/>
    <mergeCell ref="A14:B14"/>
    <mergeCell ref="A15:A20"/>
    <mergeCell ref="B34:C34"/>
    <mergeCell ref="A1:C1"/>
    <mergeCell ref="A2:C2"/>
    <mergeCell ref="A3:C3"/>
    <mergeCell ref="A4:C4"/>
    <mergeCell ref="A6:C6"/>
    <mergeCell ref="C60:C61"/>
    <mergeCell ref="B39:C39"/>
    <mergeCell ref="A21:B21"/>
    <mergeCell ref="A22:A52"/>
    <mergeCell ref="B22:C22"/>
    <mergeCell ref="B25:C25"/>
    <mergeCell ref="B30:C30"/>
    <mergeCell ref="B41:C41"/>
    <mergeCell ref="B43:C43"/>
    <mergeCell ref="B47:C47"/>
    <mergeCell ref="C81:C83"/>
    <mergeCell ref="C84:C85"/>
    <mergeCell ref="B88:C88"/>
    <mergeCell ref="A53:B53"/>
    <mergeCell ref="A54:B54"/>
    <mergeCell ref="A55:B55"/>
    <mergeCell ref="A56:C56"/>
    <mergeCell ref="A57:A64"/>
    <mergeCell ref="B64:C64"/>
    <mergeCell ref="C57:C59"/>
    <mergeCell ref="A65:A72"/>
    <mergeCell ref="C65:C67"/>
    <mergeCell ref="C68:C69"/>
    <mergeCell ref="B72:C72"/>
    <mergeCell ref="A91:D91"/>
    <mergeCell ref="A73:A80"/>
    <mergeCell ref="C73:C75"/>
    <mergeCell ref="C76:C77"/>
    <mergeCell ref="B80:C80"/>
    <mergeCell ref="A81:A88"/>
  </mergeCells>
  <conditionalFormatting sqref="B94">
    <cfRule type="duplicateValues" dxfId="5" priority="5"/>
  </conditionalFormatting>
  <conditionalFormatting sqref="B99">
    <cfRule type="duplicateValues" dxfId="4" priority="3"/>
  </conditionalFormatting>
  <conditionalFormatting sqref="B102">
    <cfRule type="duplicateValues" dxfId="3" priority="4"/>
  </conditionalFormatting>
  <conditionalFormatting sqref="B101">
    <cfRule type="duplicateValues" dxfId="2" priority="2"/>
  </conditionalFormatting>
  <conditionalFormatting sqref="B92">
    <cfRule type="duplicateValues" dxfId="1" priority="6"/>
  </conditionalFormatting>
  <conditionalFormatting sqref="B96">
    <cfRule type="duplicateValues" dxfId="0" priority="1"/>
  </conditionalFormatting>
  <pageMargins left="0.70866141732283472" right="0" top="0" bottom="0.51181102362204722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2022-03-31T16:01:54Z</dcterms:created>
  <dcterms:modified xsi:type="dcterms:W3CDTF">2022-03-31T16:03:49Z</dcterms:modified>
</cp:coreProperties>
</file>