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4590" windowWidth="23955" windowHeight="7770"/>
  </bookViews>
  <sheets>
    <sheet name="16б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39" i="1"/>
  <c r="C38" i="1"/>
  <c r="C42" i="1" s="1"/>
  <c r="C36" i="1"/>
  <c r="C32" i="1"/>
  <c r="C31" i="1"/>
  <c r="C28" i="1"/>
  <c r="C33" i="1" s="1"/>
  <c r="C22" i="1"/>
  <c r="C19" i="1"/>
  <c r="C18" i="1"/>
  <c r="C17" i="1"/>
  <c r="C24" i="1" s="1"/>
  <c r="C15" i="1"/>
  <c r="C8" i="1"/>
  <c r="C11" i="1" s="1"/>
  <c r="C43" i="1" s="1"/>
  <c r="C45" i="1" s="1"/>
</calcChain>
</file>

<file path=xl/sharedStrings.xml><?xml version="1.0" encoding="utf-8"?>
<sst xmlns="http://schemas.openxmlformats.org/spreadsheetml/2006/main" count="97" uniqueCount="88">
  <si>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</si>
  <si>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</si>
  <si>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Металлургов, 16б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</si>
  <si>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</si>
  <si>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</si>
  <si>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</si>
  <si>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</si>
  <si>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</si>
  <si>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</si>
  <si>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</si>
  <si>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Ремонт межпанельных швов</t>
  </si>
  <si>
    <t>ООО "Строительные технологии Урала" д-р №072 от 22.08.2016г.</t>
  </si>
  <si>
    <t>2.1.2.</t>
  </si>
  <si>
    <t>Ящик почтовый ХХ1 век 8 секций, нанесение номеров на почтовые ящики</t>
  </si>
  <si>
    <t xml:space="preserve">Никишев В.П., д-р </t>
  </si>
  <si>
    <t>Эксплуатация (материалы)</t>
  </si>
  <si>
    <t>Списание материалов в производство по требованиям-накладным</t>
  </si>
  <si>
    <t>2.1.4.</t>
  </si>
  <si>
    <t>ООО "Урал-МСО"д-р 02/09/16 от 01.09.2016г.</t>
  </si>
  <si>
    <t>2.1.5.</t>
  </si>
  <si>
    <t>Реконструкция подсобного помещения</t>
  </si>
  <si>
    <t>Сафаров Т.Я., д-р № 05-05/15  от 04.05.2016 г.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</si>
  <si>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</si>
  <si>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</si>
  <si>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</si>
  <si>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</si>
  <si>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</si>
  <si>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</si>
  <si>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</si>
  <si>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</si>
  <si>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</si>
  <si>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</si>
  <si>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</si>
  <si>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</si>
  <si>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</si>
  <si>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</si>
  <si>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</si>
  <si>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</si>
  <si>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</si>
  <si>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</si>
  <si>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</si>
  <si>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Ремонт дорожного покрытия</t>
  </si>
  <si>
    <t>Дубровина Н.И., Д-р №10 от 09.09.2016г.</t>
  </si>
  <si>
    <t>Расчистка ливневой канализации</t>
  </si>
  <si>
    <t>Дубровина Н.И., Д-р №6 от 20.01.2016г.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</si>
  <si>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</si>
  <si>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</si>
  <si>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</si>
  <si>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</si>
  <si>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</si>
  <si>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</si>
  <si>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</si>
  <si>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</si>
  <si>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Ремонт и монтаж концентраторов КУН диспетчерской связи</t>
  </si>
  <si>
    <t>ООО "ОТИС Лифт", д-р B7ТU-0003 от 01.08.2016г.</t>
  </si>
  <si>
    <t>2.4.2.</t>
  </si>
  <si>
    <t>Поверка тепловычислителя ТЭКОН-17</t>
  </si>
  <si>
    <t>ООО "Крейт", д-р №1850 от 20.06.2016г.</t>
  </si>
  <si>
    <t>2.4.3.</t>
  </si>
  <si>
    <t xml:space="preserve">Поверка приборов </t>
  </si>
  <si>
    <t>ООО "Карат-Сервис" д-р 236</t>
  </si>
  <si>
    <t>Обследование электронного блока</t>
  </si>
  <si>
    <t xml:space="preserve">ООО "Адом", д-р </t>
  </si>
  <si>
    <t>2.4.4.</t>
  </si>
  <si>
    <t>Страхование лифтов</t>
  </si>
  <si>
    <t>2.4.5.</t>
  </si>
  <si>
    <t>Техническое обслуживание лифтов</t>
  </si>
  <si>
    <t>ООО "ОТИС Лифт", д-р B7OPU-005644 от 15.06.11</t>
  </si>
  <si>
    <t>2.4.6.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</si>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</sst>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74999237037263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G53"/>
  <sheetViews>
    <sheetView tabSelected="1" workbookViewId="0">
      <pane ySplit="4" topLeftCell="A5" activePane="bottomLeft" state="frozen"/>
      <selection pane="bottomLeft" activeCell="A5" sqref="A5:E5"/>
    </sheetView>
  </sheetViews>
  <sheetFormatPr defaultRowHeight="15.75" x14ac:dyDescent="0.25"/>
  <cols>
    <col min="1" max="1" width="9.28515625" style="39" customWidth="1"/>
    <col min="2" max="2" width="54.140625" style="40" customWidth="1"/>
    <col min="3" max="3" width="15.710937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x14ac:dyDescent="0.25">
      <c r="A6" s="5" t="s">
        <v>9</v>
      </c>
      <c r="B6" s="13" t="s">
        <v>10</v>
      </c>
      <c r="C6" s="6">
        <v>8919.6299999999992</v>
      </c>
      <c r="D6" s="14" t="s">
        <v>11</v>
      </c>
    </row>
    <row r="7" spans="1:4" ht="31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12</v>
      </c>
      <c r="B8" s="13" t="s">
        <v>15</v>
      </c>
      <c r="C8" s="6">
        <f>76015.19-C21-3770</f>
        <v>52245.19</v>
      </c>
      <c r="D8" s="14" t="s">
        <v>16</v>
      </c>
    </row>
    <row r="9" spans="1:4" ht="31.5" hidden="1" x14ac:dyDescent="0.25">
      <c r="A9" s="5" t="s">
        <v>17</v>
      </c>
      <c r="B9" s="13" t="s">
        <v>10</v>
      </c>
      <c r="C9" s="6"/>
      <c r="D9" s="7" t="s">
        <v>18</v>
      </c>
    </row>
    <row r="10" spans="1:4" ht="25.5" hidden="1" x14ac:dyDescent="0.25">
      <c r="A10" s="5" t="s">
        <v>19</v>
      </c>
      <c r="B10" s="13" t="s">
        <v>20</v>
      </c>
      <c r="C10" s="6"/>
      <c r="D10" s="14" t="s">
        <v>21</v>
      </c>
    </row>
    <row r="11" spans="1:4" s="12" customFormat="1" x14ac:dyDescent="0.25">
      <c r="A11" s="8" t="s">
        <v>22</v>
      </c>
      <c r="B11" s="15"/>
      <c r="C11" s="16">
        <f>SUM(C6:C10)</f>
        <v>61164.82</v>
      </c>
      <c r="D11" s="17"/>
    </row>
    <row r="12" spans="1:4" s="12" customFormat="1" x14ac:dyDescent="0.25">
      <c r="A12" s="8" t="s">
        <v>23</v>
      </c>
      <c r="B12" s="9" t="s">
        <v>24</v>
      </c>
      <c r="C12" s="10"/>
      <c r="D12" s="11"/>
    </row>
    <row r="13" spans="1:4" ht="18.75" customHeight="1" x14ac:dyDescent="0.25">
      <c r="A13" s="18" t="s">
        <v>25</v>
      </c>
      <c r="B13" s="13" t="s">
        <v>26</v>
      </c>
      <c r="C13" s="6">
        <v>5930.76</v>
      </c>
      <c r="D13" s="19" t="s">
        <v>27</v>
      </c>
    </row>
    <row r="14" spans="1:4" ht="16.5" customHeight="1" x14ac:dyDescent="0.25">
      <c r="A14" s="5" t="s">
        <v>28</v>
      </c>
      <c r="B14" s="13" t="s">
        <v>29</v>
      </c>
      <c r="C14" s="6">
        <v>97302.27</v>
      </c>
      <c r="D14" s="20"/>
    </row>
    <row r="15" spans="1:4" s="12" customFormat="1" x14ac:dyDescent="0.25">
      <c r="A15" s="8" t="s">
        <v>22</v>
      </c>
      <c r="B15" s="15"/>
      <c r="C15" s="16">
        <f>SUM(C13:C14)</f>
        <v>103233.03</v>
      </c>
      <c r="D15" s="17"/>
    </row>
    <row r="16" spans="1:4" s="12" customFormat="1" ht="49.5" customHeight="1" x14ac:dyDescent="0.25">
      <c r="A16" s="8" t="s">
        <v>30</v>
      </c>
      <c r="B16" s="21" t="s">
        <v>31</v>
      </c>
      <c r="C16" s="21"/>
      <c r="D16" s="21"/>
    </row>
    <row r="17" spans="1:4" x14ac:dyDescent="0.25">
      <c r="A17" s="5" t="s">
        <v>32</v>
      </c>
      <c r="B17" s="13" t="s">
        <v>33</v>
      </c>
      <c r="C17" s="6">
        <f>3.64+345.68+0.4+38.67+3770</f>
        <v>4158.3900000000003</v>
      </c>
      <c r="D17" s="7"/>
    </row>
    <row r="18" spans="1:4" ht="50.25" customHeight="1" x14ac:dyDescent="0.25">
      <c r="A18" s="5" t="s">
        <v>34</v>
      </c>
      <c r="B18" s="13" t="s">
        <v>35</v>
      </c>
      <c r="C18" s="6">
        <f>1384.5-12.42</f>
        <v>1372.08</v>
      </c>
      <c r="D18" s="14" t="s">
        <v>36</v>
      </c>
    </row>
    <row r="19" spans="1:4" ht="25.5" x14ac:dyDescent="0.25">
      <c r="A19" s="5" t="s">
        <v>37</v>
      </c>
      <c r="B19" s="13" t="s">
        <v>38</v>
      </c>
      <c r="C19" s="6">
        <f>249479.74+1462.19</f>
        <v>250941.93</v>
      </c>
      <c r="D19" s="14" t="s">
        <v>39</v>
      </c>
    </row>
    <row r="20" spans="1:4" ht="25.5" hidden="1" x14ac:dyDescent="0.25">
      <c r="A20" s="5" t="s">
        <v>40</v>
      </c>
      <c r="B20" s="13" t="s">
        <v>41</v>
      </c>
      <c r="C20" s="6"/>
      <c r="D20" s="14" t="s">
        <v>42</v>
      </c>
    </row>
    <row r="21" spans="1:4" ht="25.5" x14ac:dyDescent="0.25">
      <c r="A21" s="5" t="s">
        <v>40</v>
      </c>
      <c r="B21" s="13" t="s">
        <v>43</v>
      </c>
      <c r="C21" s="6">
        <v>20000</v>
      </c>
      <c r="D21" s="14" t="s">
        <v>44</v>
      </c>
    </row>
    <row r="22" spans="1:4" ht="31.5" x14ac:dyDescent="0.25">
      <c r="A22" s="22" t="s">
        <v>45</v>
      </c>
      <c r="B22" s="13" t="s">
        <v>46</v>
      </c>
      <c r="C22" s="6">
        <f>90.16+10.09</f>
        <v>100.25</v>
      </c>
      <c r="D22" s="7"/>
    </row>
    <row r="23" spans="1:4" ht="25.5" hidden="1" x14ac:dyDescent="0.25">
      <c r="A23" s="5" t="s">
        <v>47</v>
      </c>
      <c r="B23" s="13" t="s">
        <v>48</v>
      </c>
      <c r="C23" s="6"/>
      <c r="D23" s="14" t="s">
        <v>49</v>
      </c>
    </row>
    <row r="24" spans="1:4" s="12" customFormat="1" x14ac:dyDescent="0.25">
      <c r="A24" s="8" t="s">
        <v>22</v>
      </c>
      <c r="B24" s="15"/>
      <c r="C24" s="16">
        <f>SUM(C17:C23)</f>
        <v>276572.65000000002</v>
      </c>
      <c r="D24" s="17"/>
    </row>
    <row r="25" spans="1:4" s="12" customFormat="1" x14ac:dyDescent="0.25">
      <c r="A25" s="8" t="s">
        <v>50</v>
      </c>
      <c r="B25" s="9" t="s">
        <v>51</v>
      </c>
      <c r="C25" s="10"/>
      <c r="D25" s="11"/>
    </row>
    <row r="26" spans="1:4" s="12" customFormat="1" ht="31.5" x14ac:dyDescent="0.25">
      <c r="A26" s="5" t="s">
        <v>52</v>
      </c>
      <c r="B26" s="23" t="s">
        <v>53</v>
      </c>
      <c r="C26" s="6">
        <v>2596</v>
      </c>
      <c r="D26" s="14" t="s">
        <v>54</v>
      </c>
    </row>
    <row r="27" spans="1:4" s="12" customFormat="1" ht="25.5" x14ac:dyDescent="0.25">
      <c r="A27" s="5" t="s">
        <v>55</v>
      </c>
      <c r="B27" s="23" t="s">
        <v>56</v>
      </c>
      <c r="C27" s="6">
        <v>4956</v>
      </c>
      <c r="D27" s="14" t="s">
        <v>57</v>
      </c>
    </row>
    <row r="28" spans="1:4" s="12" customFormat="1" x14ac:dyDescent="0.25">
      <c r="A28" s="5" t="s">
        <v>58</v>
      </c>
      <c r="B28" s="23" t="s">
        <v>59</v>
      </c>
      <c r="C28" s="6">
        <f>9556-C27</f>
        <v>4600</v>
      </c>
      <c r="D28" s="14" t="s">
        <v>60</v>
      </c>
    </row>
    <row r="29" spans="1:4" s="12" customFormat="1" hidden="1" x14ac:dyDescent="0.25">
      <c r="A29" s="24" t="s">
        <v>58</v>
      </c>
      <c r="B29" s="23" t="s">
        <v>61</v>
      </c>
      <c r="C29" s="6"/>
      <c r="D29" s="14" t="s">
        <v>62</v>
      </c>
    </row>
    <row r="30" spans="1:4" s="12" customFormat="1" x14ac:dyDescent="0.25">
      <c r="A30" s="24" t="s">
        <v>63</v>
      </c>
      <c r="B30" s="13" t="s">
        <v>64</v>
      </c>
      <c r="C30" s="6">
        <v>1499.08</v>
      </c>
      <c r="D30" s="7"/>
    </row>
    <row r="31" spans="1:4" s="12" customFormat="1" ht="25.5" x14ac:dyDescent="0.25">
      <c r="A31" s="25" t="s">
        <v>65</v>
      </c>
      <c r="B31" s="13" t="s">
        <v>66</v>
      </c>
      <c r="C31" s="6">
        <f>193976.51</f>
        <v>193976.51</v>
      </c>
      <c r="D31" s="14" t="s">
        <v>67</v>
      </c>
    </row>
    <row r="32" spans="1:4" s="12" customFormat="1" ht="25.5" x14ac:dyDescent="0.25">
      <c r="A32" s="24" t="s">
        <v>68</v>
      </c>
      <c r="B32" s="13" t="s">
        <v>69</v>
      </c>
      <c r="C32" s="6">
        <f>97394.2+90.82</f>
        <v>97485.02</v>
      </c>
      <c r="D32" s="14" t="s">
        <v>70</v>
      </c>
    </row>
    <row r="33" spans="1:7" s="12" customFormat="1" x14ac:dyDescent="0.25">
      <c r="A33" s="8" t="s">
        <v>22</v>
      </c>
      <c r="B33" s="15"/>
      <c r="C33" s="16">
        <f>SUM(C26:C32)</f>
        <v>305112.61</v>
      </c>
      <c r="D33" s="17"/>
    </row>
    <row r="34" spans="1:7" s="12" customFormat="1" ht="30" customHeight="1" x14ac:dyDescent="0.25">
      <c r="A34" s="8" t="s">
        <v>71</v>
      </c>
      <c r="B34" s="9" t="s">
        <v>72</v>
      </c>
      <c r="C34" s="10"/>
      <c r="D34" s="11"/>
    </row>
    <row r="35" spans="1:7" hidden="1" x14ac:dyDescent="0.25">
      <c r="A35" s="5" t="s">
        <v>73</v>
      </c>
      <c r="B35" s="26" t="s">
        <v>74</v>
      </c>
      <c r="C35" s="27"/>
      <c r="D35" s="28" t="s">
        <v>75</v>
      </c>
    </row>
    <row r="36" spans="1:7" x14ac:dyDescent="0.25">
      <c r="A36" s="8" t="s">
        <v>22</v>
      </c>
      <c r="B36" s="13"/>
      <c r="C36" s="29">
        <f>SUM(C35)</f>
        <v>0</v>
      </c>
      <c r="D36" s="7"/>
    </row>
    <row r="37" spans="1:7" s="12" customFormat="1" ht="18" customHeight="1" x14ac:dyDescent="0.25">
      <c r="A37" s="8" t="s">
        <v>76</v>
      </c>
      <c r="B37" s="21" t="s">
        <v>77</v>
      </c>
      <c r="C37" s="21"/>
      <c r="D37" s="21"/>
    </row>
    <row r="38" spans="1:7" s="12" customFormat="1" ht="18" customHeight="1" x14ac:dyDescent="0.25">
      <c r="A38" s="5" t="s">
        <v>78</v>
      </c>
      <c r="B38" s="30" t="s">
        <v>79</v>
      </c>
      <c r="C38" s="31">
        <f>69079.81+685360.7</f>
        <v>754440.51</v>
      </c>
      <c r="D38" s="31"/>
    </row>
    <row r="39" spans="1:7" s="12" customFormat="1" ht="18" customHeight="1" x14ac:dyDescent="0.25">
      <c r="A39" s="5" t="s">
        <v>80</v>
      </c>
      <c r="B39" s="30" t="s">
        <v>81</v>
      </c>
      <c r="C39" s="31">
        <f>31771.57+3484.08</f>
        <v>35255.65</v>
      </c>
      <c r="D39" s="31"/>
    </row>
    <row r="40" spans="1:7" s="12" customFormat="1" ht="18" customHeight="1" x14ac:dyDescent="0.25">
      <c r="A40" s="18" t="s">
        <v>82</v>
      </c>
      <c r="B40" s="30" t="s">
        <v>83</v>
      </c>
      <c r="C40" s="31">
        <f>3.22+6249.58+3889.72+38.31+953.85+685.52+425.72+4.21+100.44</f>
        <v>12350.57</v>
      </c>
      <c r="D40" s="31"/>
    </row>
    <row r="41" spans="1:7" s="12" customFormat="1" ht="44.25" customHeight="1" x14ac:dyDescent="0.25">
      <c r="A41" s="18" t="s">
        <v>84</v>
      </c>
      <c r="B41" s="30" t="s">
        <v>85</v>
      </c>
      <c r="C41" s="32">
        <f>41.16+86.74+0.67+2.16+12820.37+991.06+6166.73+3151.57+37914.01+23.28+555.72+585.45+15798.5+6704.3+5811.19+2061.77+137.17+13017.45+60.21+3808.74+127553.23+3514.77-C26+155.49+49062.73+766.88+4.55+9.57+0.07+0.23+1405.98+108.43+675.06+345.54+4163.36+2.56+61.14+64.56+1732.47+735.29+637.88+225.98+15.13+1427.24+6.59+417.45+12757.96+17.15+44.06+84.77+169.05+101.54</f>
        <v>313408.9599999999</v>
      </c>
      <c r="D41" s="31"/>
    </row>
    <row r="42" spans="1:7" x14ac:dyDescent="0.25">
      <c r="A42" s="8" t="s">
        <v>22</v>
      </c>
      <c r="B42" s="33"/>
      <c r="C42" s="34">
        <f>SUM(C38:C41)</f>
        <v>1115455.69</v>
      </c>
      <c r="D42" s="35"/>
      <c r="G42" s="36"/>
    </row>
    <row r="43" spans="1:7" s="12" customFormat="1" x14ac:dyDescent="0.25">
      <c r="A43" s="8" t="s">
        <v>86</v>
      </c>
      <c r="B43" s="33"/>
      <c r="C43" s="29">
        <f>C11+C24+C36+C33+C42+C15</f>
        <v>1861538.8</v>
      </c>
      <c r="D43" s="29"/>
      <c r="G43" s="37"/>
    </row>
    <row r="44" spans="1:7" s="12" customFormat="1" x14ac:dyDescent="0.25">
      <c r="A44" s="38"/>
      <c r="D44" s="3"/>
      <c r="G44" s="37"/>
    </row>
    <row r="45" spans="1:7" x14ac:dyDescent="0.25">
      <c r="B45" s="40" t="s">
        <v>87</v>
      </c>
      <c r="C45" s="41">
        <f>3.22+1760952.44+100583.14-C43</f>
        <v>0</v>
      </c>
    </row>
    <row r="50" spans="1:7" x14ac:dyDescent="0.25">
      <c r="B50" s="2"/>
    </row>
    <row r="51" spans="1:7" x14ac:dyDescent="0.25">
      <c r="B51" s="2"/>
    </row>
    <row r="52" spans="1:7" s="4" customFormat="1" x14ac:dyDescent="0.25">
      <c r="A52" s="39"/>
      <c r="D52" s="2"/>
      <c r="E52" s="2"/>
      <c r="F52" s="2"/>
      <c r="G52" s="2"/>
    </row>
    <row r="53" spans="1:7" s="4" customFormat="1" x14ac:dyDescent="0.25">
      <c r="A53" s="39"/>
      <c r="D53" s="2"/>
      <c r="E53" s="2"/>
      <c r="F53" s="2"/>
      <c r="G53" s="2"/>
    </row>
  </sheetData>
  <mergeCells count="8">
    <mergeCell ref="B34:D34"/>
    <mergeCell ref="B37:D37"/>
    <mergeCell ref="A1:D1"/>
    <mergeCell ref="B5:D5"/>
    <mergeCell ref="B12:D12"/>
    <mergeCell ref="D13:D14"/>
    <mergeCell ref="B16:D16"/>
    <mergeCell ref="B25:D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2017-04-14T10:17:23Z</dcterms:created>
  <dcterms:modified xsi:type="dcterms:W3CDTF">2017-04-14T10:17:24Z</dcterms:modified>
</cp:coreProperties>
</file>