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0" yWindow="3735" windowWidth="24675" windowHeight="8625"/>
  </bookViews>
  <sheets>
    <sheet name="220" sheetId="1" r:id="rId1"/>
  </sheets>
  <calcPr calcId="145621"/>
</workbook>
</file>

<file path=xl/calcChain.xml><?xml version="1.0" encoding="utf-8"?>
<calcChain xmlns="http://schemas.openxmlformats.org/spreadsheetml/2006/main">
  <c r="C41" i="1" l="1"/>
  <c r="C40" i="1"/>
  <c r="C39" i="1"/>
  <c r="C38" i="1"/>
  <c r="C42" i="1" s="1"/>
  <c r="C36" i="1"/>
  <c r="C32" i="1"/>
  <c r="C29" i="1"/>
  <c r="C33" i="1" s="1"/>
  <c r="C22" i="1"/>
  <c r="C21" i="1"/>
  <c r="C19" i="1"/>
  <c r="C18" i="1"/>
  <c r="C24" i="1" s="1"/>
  <c r="C17" i="1"/>
  <c r="C15" i="1"/>
  <c r="C8" i="1"/>
  <c r="C11" i="1" s="1"/>
  <c r="C43" i="1" s="1"/>
  <c r="C45" i="1" s="1"/>
</calcChain>
</file>

<file path=xl/sharedStrings.xml><?xml version="1.0" encoding="utf-8"?>
<sst xmlns="http://schemas.openxmlformats.org/spreadsheetml/2006/main" count="97" uniqueCount="88">
  <si>
    <t>Расшифровка расходов  по выполненным работам (оказанным услугам) по содержанию и ремонту общедомового имущества за 2016г. АО "УК "Микрорайон Волгоградский"</t>
  </si>
  <si>
    <t>Адрес:</t>
  </si>
  <si>
    <t>Волгоградская, 220</t>
  </si>
  <si>
    <t>№ п/п</t>
  </si>
  <si>
    <t>Наименование статьи расходов</t>
  </si>
  <si>
    <t>Сумма, руб.</t>
  </si>
  <si>
    <t>Примечание</t>
  </si>
  <si>
    <t>2.1.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</si>
  <si>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</si>
  <si>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2.1.1.</t>
  </si>
  <si>
    <t>Ремонт межпанельных швов</t>
  </si>
  <si>
    <t>ООО "Урал-МСО"д-р 19/09/16 от 19.09.2016г.</t>
  </si>
  <si>
    <t>2.1.2.</t>
  </si>
  <si>
    <t>Ящик почтовый ХХ1 век 8 секций, нанесение номеров на почтовые ящики</t>
  </si>
  <si>
    <t xml:space="preserve">Никишев В.П., д-р </t>
  </si>
  <si>
    <t>Эксплуатация (материалы)</t>
  </si>
  <si>
    <t>Списание материалов в производство по требованиям-накладным</t>
  </si>
  <si>
    <t>2.1.4.</t>
  </si>
  <si>
    <t>ООО "Урал-МСО"д-р 02/09/16 от 01.09.2016г.</t>
  </si>
  <si>
    <t>2.1.5.</t>
  </si>
  <si>
    <t>Реконструкция подсобного помещения</t>
  </si>
  <si>
    <t>Сафаров Т.Я., д-р № 05-05/15  от 04.05.2016 г.</t>
  </si>
  <si>
    <t>Итого</t>
  </si>
  <si>
    <t>2.2.</t>
  </si>
  <si>
    <t>Работы по обеспечению вывоза бытовых отходов</t>
  </si>
  <si>
    <t>2.2.1.</t>
  </si>
  <si>
    <t>Вывоз КГМ</t>
  </si>
  <si>
    <t>ООО "Альфа-Транс", Вывоз ТБО,КГМ  №АT-000262/2015 от 01.09.2015 г.</t>
  </si>
  <si>
    <t>2.2.2.</t>
  </si>
  <si>
    <t>Вывоз ТБО</t>
  </si>
  <si>
    <t xml:space="preserve">2.3. 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</si>
  <si>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</si>
  <si>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2.3.1.</t>
  </si>
  <si>
    <t>Благоустройство территории</t>
  </si>
  <si>
    <t>2.3.2.</t>
  </si>
  <si>
    <t>Дератизация</t>
  </si>
  <si>
    <t>УФК по Свердл. обл. ФБУЗ "Центр гигиены  и эпидемиологи в Свердловской области", д-р №3088 от 01.10.2011г.</t>
  </si>
  <si>
    <t>2.3.3.</t>
  </si>
  <si>
    <t>Клининговые услуги</t>
  </si>
  <si>
    <t>Катаев А.С., Д-р №1 от 01.02.2015г.</t>
  </si>
  <si>
    <t>2.3.4.</t>
  </si>
  <si>
    <t>Ремонт дорожного покрытия</t>
  </si>
  <si>
    <t>Дубровина Н.И., Д-р №10 от 09.09.2016г.</t>
  </si>
  <si>
    <t>Расчистка ливневой канализации</t>
  </si>
  <si>
    <t>Дубровина Н.И., Д-р №8 от 25.01.2016г.</t>
  </si>
  <si>
    <t>2.3.5.</t>
  </si>
  <si>
    <t xml:space="preserve">Уборка придомовой территории и проездов спец.техникой </t>
  </si>
  <si>
    <t>2.3.6.</t>
  </si>
  <si>
    <t>Расчитска наружной канализации</t>
  </si>
  <si>
    <t>Красноперова О.А., д-р №30 от 14.03.2016</t>
  </si>
  <si>
    <t>2.4.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</si>
  <si>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</si>
  <si>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2.4.1.</t>
  </si>
  <si>
    <t xml:space="preserve">Метрологическая поверка водосчетчика </t>
  </si>
  <si>
    <t>ООО "Энтальпия-П", д-р №17/02-П от 09.02.2016г.</t>
  </si>
  <si>
    <t>Работы по прокладке кабеля</t>
  </si>
  <si>
    <t>ООО "ОТИС Лифт", д-р B7ТU-0004 от 01.08.16</t>
  </si>
  <si>
    <t>2.4.2.</t>
  </si>
  <si>
    <t xml:space="preserve">Поверка приборов </t>
  </si>
  <si>
    <t>ООО "Карат-Сервис" д-р 236</t>
  </si>
  <si>
    <t>2.4.3.</t>
  </si>
  <si>
    <t>Обследование электронного блока</t>
  </si>
  <si>
    <t xml:space="preserve">ООО "Адом", д-р </t>
  </si>
  <si>
    <t>2.4.4.</t>
  </si>
  <si>
    <t>Страхование лифтов</t>
  </si>
  <si>
    <t>2.4.5.</t>
  </si>
  <si>
    <t>Техническое обслуживание лифтов</t>
  </si>
  <si>
    <t>ООО "ОТИС Лифт", д-р B7OPU-005644 от 15.06.11</t>
  </si>
  <si>
    <t>2.4.6.</t>
  </si>
  <si>
    <t>Дымоудаление</t>
  </si>
  <si>
    <t>ООО "Эолкам-сервис", д-р № 02-ТО  от 01.11.2011г.</t>
  </si>
  <si>
    <t>2.5.</t>
  </si>
  <si>
    <t>Обеспечение устаранения аварий на внутридомовых инженерных системах в многоквартирном доме</t>
  </si>
  <si>
    <t>2.5.1.</t>
  </si>
  <si>
    <t>Аварийные работы</t>
  </si>
  <si>
    <t xml:space="preserve">УК "Верх-Исетская" д-р 57 </t>
  </si>
  <si>
    <t>2.6.</t>
  </si>
  <si>
    <t>Работы (услуги) по управлению многоквартирным домом</t>
  </si>
  <si>
    <t>2.6.1.</t>
  </si>
  <si>
    <t>Заработная плата с налогами</t>
  </si>
  <si>
    <t>2.6.2.</t>
  </si>
  <si>
    <t>Амортизация основных средств</t>
  </si>
  <si>
    <t>2.6.3.</t>
  </si>
  <si>
    <t>Транспортные расходы</t>
  </si>
  <si>
    <t>2.6.4.</t>
  </si>
  <si>
    <t>Прочие расходы (сбор и учет платежей, обслуживание орг.техники, канцтовары, связь, услуги банка, другие общехозяйственные расходы)</t>
  </si>
  <si>
    <t xml:space="preserve">Всего </t>
  </si>
  <si>
    <t xml:space="preserve">Исп.: Дмитриева Н.В.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</si>
</sst>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9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3" fontId="1" fillId="0" borderId="0" xfId="1" applyFont="1" applyAlignment="1">
      <alignment vertical="center" wrapText="1"/>
    </xf>
    <xf numFmtId="43" fontId="4" fillId="0" borderId="0" xfId="1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3" fontId="1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3" fontId="2" fillId="0" borderId="1" xfId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43" fontId="1" fillId="0" borderId="1" xfId="1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3" fontId="1" fillId="2" borderId="1" xfId="1" applyFont="1" applyFill="1" applyBorder="1" applyAlignment="1">
      <alignment horizontal="center" vertical="center" wrapText="1"/>
    </xf>
    <xf numFmtId="43" fontId="4" fillId="0" borderId="1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2" fontId="5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43" fontId="8" fillId="0" borderId="0" xfId="1" applyFont="1" applyAlignment="1">
      <alignment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G53"/>
  <sheetViews>
    <sheetView tabSelected="1" workbookViewId="0">
      <pane ySplit="4" topLeftCell="A5" activePane="bottomLeft" state="frozen"/>
      <selection pane="bottomLeft" activeCell="A5" sqref="A5:E5"/>
    </sheetView>
  </sheetViews>
  <sheetFormatPr defaultRowHeight="15.75" x14ac:dyDescent="0.25"/>
  <cols>
    <col min="1" max="1" width="9.28515625" style="38" customWidth="1"/>
    <col min="2" max="2" width="54.140625" style="39" customWidth="1"/>
    <col min="3" max="3" width="15.42578125" style="4" bestFit="1" customWidth="1"/>
    <col min="4" max="4" width="27.7109375" style="2" customWidth="1"/>
    <col min="5" max="5" width="9.5703125" style="2" bestFit="1" customWidth="1"/>
    <col min="6" max="6" width="9.140625" style="2"/>
    <col min="7" max="7" width="9.5703125" style="2" bestFit="1" customWidth="1"/>
    <col min="8" max="16384" width="9.140625" style="2"/>
  </cols>
  <sheetData>
    <row r="1" spans="1:4" ht="45.75" customHeight="1" x14ac:dyDescent="0.25">
      <c r="A1" s="1" t="s">
        <v>0</v>
      </c>
      <c r="B1" s="1"/>
      <c r="C1" s="1"/>
      <c r="D1" s="1"/>
    </row>
    <row r="2" spans="1:4" x14ac:dyDescent="0.25">
      <c r="A2" s="3" t="s">
        <v>1</v>
      </c>
      <c r="B2" s="3" t="s">
        <v>2</v>
      </c>
    </row>
    <row r="3" spans="1:4" x14ac:dyDescent="0.25">
      <c r="A3" s="3"/>
      <c r="B3" s="3"/>
    </row>
    <row r="4" spans="1:4" x14ac:dyDescent="0.25">
      <c r="A4" s="5" t="s">
        <v>3</v>
      </c>
      <c r="B4" s="5" t="s">
        <v>4</v>
      </c>
      <c r="C4" s="6" t="s">
        <v>5</v>
      </c>
      <c r="D4" s="7" t="s">
        <v>6</v>
      </c>
    </row>
    <row r="5" spans="1:4" s="12" customFormat="1" ht="30" customHeight="1" x14ac:dyDescent="0.25">
      <c r="A5" s="8" t="s">
        <v>7</v>
      </c>
      <c r="B5" s="9" t="s">
        <v>8</v>
      </c>
      <c r="C5" s="10"/>
      <c r="D5" s="11"/>
    </row>
    <row r="6" spans="1:4" ht="25.5" hidden="1" x14ac:dyDescent="0.25">
      <c r="A6" s="5" t="s">
        <v>9</v>
      </c>
      <c r="B6" s="13" t="s">
        <v>10</v>
      </c>
      <c r="C6" s="6"/>
      <c r="D6" s="14" t="s">
        <v>11</v>
      </c>
    </row>
    <row r="7" spans="1:4" ht="31.5" hidden="1" x14ac:dyDescent="0.25">
      <c r="A7" s="5" t="s">
        <v>12</v>
      </c>
      <c r="B7" s="13" t="s">
        <v>13</v>
      </c>
      <c r="C7" s="6"/>
      <c r="D7" s="14" t="s">
        <v>14</v>
      </c>
    </row>
    <row r="8" spans="1:4" ht="38.25" x14ac:dyDescent="0.25">
      <c r="A8" s="5" t="s">
        <v>9</v>
      </c>
      <c r="B8" s="13" t="s">
        <v>15</v>
      </c>
      <c r="C8" s="6">
        <f>112090.51-C21-C29-3525</f>
        <v>52265.509999999995</v>
      </c>
      <c r="D8" s="14" t="s">
        <v>16</v>
      </c>
    </row>
    <row r="9" spans="1:4" ht="31.5" hidden="1" x14ac:dyDescent="0.25">
      <c r="A9" s="5" t="s">
        <v>17</v>
      </c>
      <c r="B9" s="13" t="s">
        <v>10</v>
      </c>
      <c r="C9" s="6"/>
      <c r="D9" s="7" t="s">
        <v>18</v>
      </c>
    </row>
    <row r="10" spans="1:4" ht="25.5" hidden="1" x14ac:dyDescent="0.25">
      <c r="A10" s="5" t="s">
        <v>19</v>
      </c>
      <c r="B10" s="13" t="s">
        <v>20</v>
      </c>
      <c r="C10" s="6"/>
      <c r="D10" s="14" t="s">
        <v>21</v>
      </c>
    </row>
    <row r="11" spans="1:4" s="12" customFormat="1" x14ac:dyDescent="0.25">
      <c r="A11" s="8" t="s">
        <v>22</v>
      </c>
      <c r="B11" s="15"/>
      <c r="C11" s="16">
        <f>SUM(C6:C10)</f>
        <v>52265.509999999995</v>
      </c>
      <c r="D11" s="17"/>
    </row>
    <row r="12" spans="1:4" s="12" customFormat="1" x14ac:dyDescent="0.25">
      <c r="A12" s="8" t="s">
        <v>23</v>
      </c>
      <c r="B12" s="9" t="s">
        <v>24</v>
      </c>
      <c r="C12" s="10"/>
      <c r="D12" s="11"/>
    </row>
    <row r="13" spans="1:4" ht="18.75" customHeight="1" x14ac:dyDescent="0.25">
      <c r="A13" s="18" t="s">
        <v>25</v>
      </c>
      <c r="B13" s="13" t="s">
        <v>26</v>
      </c>
      <c r="C13" s="6">
        <v>5677.87</v>
      </c>
      <c r="D13" s="19" t="s">
        <v>27</v>
      </c>
    </row>
    <row r="14" spans="1:4" ht="16.5" customHeight="1" x14ac:dyDescent="0.25">
      <c r="A14" s="5" t="s">
        <v>28</v>
      </c>
      <c r="B14" s="13" t="s">
        <v>29</v>
      </c>
      <c r="C14" s="6">
        <v>65287.34</v>
      </c>
      <c r="D14" s="20"/>
    </row>
    <row r="15" spans="1:4" s="12" customFormat="1" x14ac:dyDescent="0.25">
      <c r="A15" s="8" t="s">
        <v>22</v>
      </c>
      <c r="B15" s="15"/>
      <c r="C15" s="16">
        <f>SUM(C13:C14)</f>
        <v>70965.209999999992</v>
      </c>
      <c r="D15" s="17"/>
    </row>
    <row r="16" spans="1:4" s="12" customFormat="1" ht="49.5" customHeight="1" x14ac:dyDescent="0.25">
      <c r="A16" s="8" t="s">
        <v>30</v>
      </c>
      <c r="B16" s="21" t="s">
        <v>31</v>
      </c>
      <c r="C16" s="21"/>
      <c r="D16" s="21"/>
    </row>
    <row r="17" spans="1:4" x14ac:dyDescent="0.25">
      <c r="A17" s="5" t="s">
        <v>32</v>
      </c>
      <c r="B17" s="13" t="s">
        <v>33</v>
      </c>
      <c r="C17" s="6">
        <f>0.22+20.8+3.67+354.79+3525</f>
        <v>3904.48</v>
      </c>
      <c r="D17" s="7"/>
    </row>
    <row r="18" spans="1:4" ht="50.25" customHeight="1" x14ac:dyDescent="0.25">
      <c r="A18" s="5" t="s">
        <v>34</v>
      </c>
      <c r="B18" s="13" t="s">
        <v>35</v>
      </c>
      <c r="C18" s="6">
        <f>-6.68+1287.07</f>
        <v>1280.3899999999999</v>
      </c>
      <c r="D18" s="14" t="s">
        <v>36</v>
      </c>
    </row>
    <row r="19" spans="1:4" ht="25.5" x14ac:dyDescent="0.25">
      <c r="A19" s="5" t="s">
        <v>37</v>
      </c>
      <c r="B19" s="13" t="s">
        <v>38</v>
      </c>
      <c r="C19" s="6">
        <f>786.3+234114.75</f>
        <v>234901.05</v>
      </c>
      <c r="D19" s="14" t="s">
        <v>39</v>
      </c>
    </row>
    <row r="20" spans="1:4" ht="25.5" hidden="1" x14ac:dyDescent="0.25">
      <c r="A20" s="5" t="s">
        <v>40</v>
      </c>
      <c r="B20" s="13" t="s">
        <v>41</v>
      </c>
      <c r="C20" s="6"/>
      <c r="D20" s="14" t="s">
        <v>42</v>
      </c>
    </row>
    <row r="21" spans="1:4" ht="25.5" x14ac:dyDescent="0.25">
      <c r="A21" s="5" t="s">
        <v>40</v>
      </c>
      <c r="B21" s="13" t="s">
        <v>43</v>
      </c>
      <c r="C21" s="6">
        <f>23680+24000</f>
        <v>47680</v>
      </c>
      <c r="D21" s="14" t="s">
        <v>44</v>
      </c>
    </row>
    <row r="22" spans="1:4" ht="31.5" x14ac:dyDescent="0.25">
      <c r="A22" s="22" t="s">
        <v>45</v>
      </c>
      <c r="B22" s="13" t="s">
        <v>46</v>
      </c>
      <c r="C22" s="6">
        <f>92.54+5.43</f>
        <v>97.97</v>
      </c>
      <c r="D22" s="7"/>
    </row>
    <row r="23" spans="1:4" ht="25.5" hidden="1" x14ac:dyDescent="0.25">
      <c r="A23" s="5" t="s">
        <v>47</v>
      </c>
      <c r="B23" s="13" t="s">
        <v>48</v>
      </c>
      <c r="C23" s="6"/>
      <c r="D23" s="14" t="s">
        <v>49</v>
      </c>
    </row>
    <row r="24" spans="1:4" s="12" customFormat="1" x14ac:dyDescent="0.25">
      <c r="A24" s="8" t="s">
        <v>22</v>
      </c>
      <c r="B24" s="15"/>
      <c r="C24" s="16">
        <f>SUM(C17:C23)</f>
        <v>287863.88999999996</v>
      </c>
      <c r="D24" s="17"/>
    </row>
    <row r="25" spans="1:4" s="12" customFormat="1" x14ac:dyDescent="0.25">
      <c r="A25" s="8" t="s">
        <v>50</v>
      </c>
      <c r="B25" s="9" t="s">
        <v>51</v>
      </c>
      <c r="C25" s="10"/>
      <c r="D25" s="11"/>
    </row>
    <row r="26" spans="1:4" s="12" customFormat="1" ht="25.5" hidden="1" x14ac:dyDescent="0.25">
      <c r="A26" s="5" t="s">
        <v>52</v>
      </c>
      <c r="B26" s="23" t="s">
        <v>53</v>
      </c>
      <c r="C26" s="6"/>
      <c r="D26" s="14" t="s">
        <v>54</v>
      </c>
    </row>
    <row r="27" spans="1:4" s="12" customFormat="1" ht="25.5" x14ac:dyDescent="0.25">
      <c r="A27" s="5" t="s">
        <v>52</v>
      </c>
      <c r="B27" s="23" t="s">
        <v>55</v>
      </c>
      <c r="C27" s="6">
        <v>1641.49</v>
      </c>
      <c r="D27" s="14" t="s">
        <v>56</v>
      </c>
    </row>
    <row r="28" spans="1:4" s="12" customFormat="1" x14ac:dyDescent="0.25">
      <c r="A28" s="5" t="s">
        <v>57</v>
      </c>
      <c r="B28" s="23" t="s">
        <v>58</v>
      </c>
      <c r="C28" s="6">
        <v>1105</v>
      </c>
      <c r="D28" s="14" t="s">
        <v>59</v>
      </c>
    </row>
    <row r="29" spans="1:4" s="12" customFormat="1" x14ac:dyDescent="0.25">
      <c r="A29" s="24" t="s">
        <v>60</v>
      </c>
      <c r="B29" s="23" t="s">
        <v>61</v>
      </c>
      <c r="C29" s="6">
        <f>6120+2500</f>
        <v>8620</v>
      </c>
      <c r="D29" s="14" t="s">
        <v>62</v>
      </c>
    </row>
    <row r="30" spans="1:4" s="12" customFormat="1" x14ac:dyDescent="0.25">
      <c r="A30" s="24" t="s">
        <v>63</v>
      </c>
      <c r="B30" s="13" t="s">
        <v>64</v>
      </c>
      <c r="C30" s="6">
        <v>1124.31</v>
      </c>
      <c r="D30" s="7"/>
    </row>
    <row r="31" spans="1:4" s="12" customFormat="1" ht="25.5" x14ac:dyDescent="0.25">
      <c r="A31" s="25" t="s">
        <v>65</v>
      </c>
      <c r="B31" s="13" t="s">
        <v>66</v>
      </c>
      <c r="C31" s="6">
        <v>90895.83</v>
      </c>
      <c r="D31" s="14" t="s">
        <v>67</v>
      </c>
    </row>
    <row r="32" spans="1:4" s="12" customFormat="1" ht="25.5" x14ac:dyDescent="0.25">
      <c r="A32" s="24" t="s">
        <v>68</v>
      </c>
      <c r="B32" s="13" t="s">
        <v>69</v>
      </c>
      <c r="C32" s="6">
        <f>48.84+828.15</f>
        <v>876.99</v>
      </c>
      <c r="D32" s="14" t="s">
        <v>70</v>
      </c>
    </row>
    <row r="33" spans="1:7" s="12" customFormat="1" x14ac:dyDescent="0.25">
      <c r="A33" s="8" t="s">
        <v>22</v>
      </c>
      <c r="B33" s="15"/>
      <c r="C33" s="16">
        <f>SUM(C26:C32)</f>
        <v>104263.62000000001</v>
      </c>
      <c r="D33" s="17"/>
    </row>
    <row r="34" spans="1:7" s="12" customFormat="1" ht="30" customHeight="1" x14ac:dyDescent="0.25">
      <c r="A34" s="8" t="s">
        <v>71</v>
      </c>
      <c r="B34" s="9" t="s">
        <v>72</v>
      </c>
      <c r="C34" s="10"/>
      <c r="D34" s="11"/>
    </row>
    <row r="35" spans="1:7" hidden="1" x14ac:dyDescent="0.25">
      <c r="A35" s="5" t="s">
        <v>73</v>
      </c>
      <c r="B35" s="26" t="s">
        <v>74</v>
      </c>
      <c r="C35" s="27"/>
      <c r="D35" s="28" t="s">
        <v>75</v>
      </c>
    </row>
    <row r="36" spans="1:7" x14ac:dyDescent="0.25">
      <c r="A36" s="8" t="s">
        <v>22</v>
      </c>
      <c r="B36" s="13"/>
      <c r="C36" s="29">
        <f>SUM(C35)</f>
        <v>0</v>
      </c>
      <c r="D36" s="7"/>
    </row>
    <row r="37" spans="1:7" s="12" customFormat="1" ht="18" customHeight="1" x14ac:dyDescent="0.25">
      <c r="A37" s="8" t="s">
        <v>76</v>
      </c>
      <c r="B37" s="21" t="s">
        <v>77</v>
      </c>
      <c r="C37" s="21"/>
      <c r="D37" s="21"/>
    </row>
    <row r="38" spans="1:7" s="12" customFormat="1" ht="18" customHeight="1" x14ac:dyDescent="0.25">
      <c r="A38" s="5" t="s">
        <v>78</v>
      </c>
      <c r="B38" s="30" t="s">
        <v>79</v>
      </c>
      <c r="C38" s="31">
        <f>37148.26+631833.11</f>
        <v>668981.37</v>
      </c>
      <c r="D38" s="31"/>
    </row>
    <row r="39" spans="1:7" s="12" customFormat="1" ht="18" customHeight="1" x14ac:dyDescent="0.25">
      <c r="A39" s="5" t="s">
        <v>80</v>
      </c>
      <c r="B39" s="30" t="s">
        <v>81</v>
      </c>
      <c r="C39" s="31">
        <f>1873.63+31888.67</f>
        <v>33762.299999999996</v>
      </c>
      <c r="D39" s="31"/>
    </row>
    <row r="40" spans="1:7" s="12" customFormat="1" ht="18" customHeight="1" x14ac:dyDescent="0.25">
      <c r="A40" s="18" t="s">
        <v>82</v>
      </c>
      <c r="B40" s="30" t="s">
        <v>83</v>
      </c>
      <c r="C40" s="31">
        <f>1.73+368.64+228.95+2.24+54.01+6299.3+3911.58+38.52+952.86</f>
        <v>11857.830000000002</v>
      </c>
      <c r="D40" s="31"/>
    </row>
    <row r="41" spans="1:7" s="12" customFormat="1" ht="44.25" customHeight="1" x14ac:dyDescent="0.25">
      <c r="A41" s="18" t="s">
        <v>84</v>
      </c>
      <c r="B41" s="30" t="s">
        <v>85</v>
      </c>
      <c r="C41" s="31">
        <f>2.45+5.14+0.04+0.12+756.1+58.32+363.04+185.82+2238.89+1.38+32.87+34.72+931.66+395.42+343.06+121.52+8.13+767.51+3.55+224.46+90.9+54.61+6860.7+9.21+23.72+45.56+42.52+89.51+0.66+2.14+12865.04+991.63+6129.74+3149.04+37210.41+24.21+577.7+607.31+15852.83+6924.65+5865.48+2089.45+138.09+13066.13+60.84+3828.75+947.4+116567.83+156.4+45937.54+788.46</f>
        <v>287472.65999999997</v>
      </c>
      <c r="D41" s="31"/>
    </row>
    <row r="42" spans="1:7" x14ac:dyDescent="0.25">
      <c r="A42" s="8" t="s">
        <v>22</v>
      </c>
      <c r="B42" s="32"/>
      <c r="C42" s="33">
        <f>SUM(C38:C41)</f>
        <v>1002074.1599999999</v>
      </c>
      <c r="D42" s="34"/>
      <c r="G42" s="35"/>
    </row>
    <row r="43" spans="1:7" s="12" customFormat="1" x14ac:dyDescent="0.25">
      <c r="A43" s="8" t="s">
        <v>86</v>
      </c>
      <c r="B43" s="32"/>
      <c r="C43" s="29">
        <f>C11+C24+C36+C33+C42+C15</f>
        <v>1517432.39</v>
      </c>
      <c r="D43" s="29"/>
      <c r="G43" s="36"/>
    </row>
    <row r="44" spans="1:7" s="12" customFormat="1" x14ac:dyDescent="0.25">
      <c r="A44" s="37"/>
      <c r="D44" s="3"/>
      <c r="G44" s="36"/>
    </row>
    <row r="45" spans="1:7" x14ac:dyDescent="0.25">
      <c r="B45" s="39" t="s">
        <v>87</v>
      </c>
      <c r="C45" s="40">
        <f>1.73+54089.54+1703096.86-C43-239755.74</f>
        <v>2.3283064365386963E-10</v>
      </c>
    </row>
    <row r="50" spans="1:7" x14ac:dyDescent="0.25">
      <c r="B50" s="2"/>
    </row>
    <row r="51" spans="1:7" x14ac:dyDescent="0.25">
      <c r="B51" s="2"/>
    </row>
    <row r="52" spans="1:7" s="4" customFormat="1" x14ac:dyDescent="0.25">
      <c r="A52" s="38"/>
      <c r="D52" s="2"/>
      <c r="E52" s="2"/>
      <c r="F52" s="2"/>
      <c r="G52" s="2"/>
    </row>
    <row r="53" spans="1:7" s="4" customFormat="1" x14ac:dyDescent="0.25">
      <c r="A53" s="38"/>
      <c r="D53" s="2"/>
      <c r="E53" s="2"/>
      <c r="F53" s="2"/>
      <c r="G53" s="2"/>
    </row>
  </sheetData>
  <mergeCells count="8">
    <mergeCell ref="B34:D34"/>
    <mergeCell ref="B37:D37"/>
    <mergeCell ref="A1:D1"/>
    <mergeCell ref="B5:D5"/>
    <mergeCell ref="B12:D12"/>
    <mergeCell ref="D13:D14"/>
    <mergeCell ref="B16:D16"/>
    <mergeCell ref="B25:D25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2017-04-14T10:17:22Z</dcterms:created>
  <dcterms:modified xsi:type="dcterms:W3CDTF">2017-04-14T10:17:22Z</dcterms:modified>
</cp:coreProperties>
</file>