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35" windowHeight="6915" activeTab="0"/>
  </bookViews>
  <sheets>
    <sheet name="63-3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Z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показания передали 26656 квт/ч, а поставщик предъявил расчетным путем.
</t>
        </r>
      </text>
    </comment>
    <comment ref="Z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показания передали 22598 квт/ч, а поставщик предъяваил расчетным путем.</t>
        </r>
      </text>
    </comment>
    <comment ref="Z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показания передали 12166 квт/ч, а поставщик предъявил расчетным путем.</t>
        </r>
      </text>
    </comment>
    <comment ref="Z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показания передали 10493 квт/ч, а поставщик предъявил расчетным путем.
</t>
        </r>
      </text>
    </comment>
    <comment ref="Z1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показания передали 27398 квт/ч, а поставщик предъявил расчетным путем.</t>
        </r>
      </text>
    </comment>
    <comment ref="Z1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показания передали 27445 квт/ч, а поставщик предъявил расчетным путем.</t>
        </r>
      </text>
    </comment>
    <comment ref="Z1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показания передали 7396 квт/ч, апоставщик предъявил расчетным путем.
</t>
        </r>
      </text>
    </comment>
    <comment ref="AB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показания передали 26806, а поставщик предъявил расчетным путем, т.к счетчик неисправный демонтирован
</t>
        </r>
      </text>
    </comment>
    <comment ref="AB1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счетчик не исправлен демонтирован показания 7385, поставщик предъявил расчетным путем.
</t>
        </r>
      </text>
    </comment>
    <comment ref="AB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показания передали 22710, а поставщик предъявил расчетным путем, т.к счетчик не исправный демонтирован
</t>
        </r>
      </text>
    </comment>
    <comment ref="AB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показания передали 12244, т.к счетчик не исправлен демонтирован поставщик предъявил расчетным путем</t>
        </r>
      </text>
    </comment>
    <comment ref="AB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показания передали 10547, счетчик неисправлен демонтирован поставщик предъявил расчетным путем.</t>
        </r>
      </text>
    </comment>
    <comment ref="AB1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показания передали 27512, счетчик не исправлен демонтирован поставщик предъявил расчетным путем.</t>
        </r>
      </text>
    </comment>
    <comment ref="AB1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показания передали 27551, счетчик не испрален демонтирован поставщик предъявил расчетнвым путем</t>
        </r>
      </text>
    </comment>
  </commentList>
</comments>
</file>

<file path=xl/sharedStrings.xml><?xml version="1.0" encoding="utf-8"?>
<sst xmlns="http://schemas.openxmlformats.org/spreadsheetml/2006/main" count="68" uniqueCount="41">
  <si>
    <t>Адрес</t>
  </si>
  <si>
    <t>№ счётчика</t>
  </si>
  <si>
    <t>Учёт</t>
  </si>
  <si>
    <t>Коэфф-т трансформации</t>
  </si>
  <si>
    <t>д/н</t>
  </si>
  <si>
    <t>Фактич. Потреб-е  январь</t>
  </si>
  <si>
    <t>Фактич. Потреб-е  февраль</t>
  </si>
  <si>
    <t>Фактич. Потреб-е март</t>
  </si>
  <si>
    <t>Фактич. Потреб-е апрель</t>
  </si>
  <si>
    <t>Фактич. Потреб-е май</t>
  </si>
  <si>
    <t>Фактичю потреб-е июнь</t>
  </si>
  <si>
    <t>Фактич. Потреб-е июль</t>
  </si>
  <si>
    <t>Фактич. Потреб-е август</t>
  </si>
  <si>
    <t>Фактич. Потреб-е сентябрь</t>
  </si>
  <si>
    <t>Фактич. Потреб-е октябрь</t>
  </si>
  <si>
    <t>Фактич. Потреб-е ноябрь</t>
  </si>
  <si>
    <t>Фактич. Потреб-е декабрь</t>
  </si>
  <si>
    <t>квартиры</t>
  </si>
  <si>
    <t>день</t>
  </si>
  <si>
    <t>ночь</t>
  </si>
  <si>
    <t>лифты</t>
  </si>
  <si>
    <t>дымоудаление</t>
  </si>
  <si>
    <t>освещение</t>
  </si>
  <si>
    <t>Итого</t>
  </si>
  <si>
    <t>Показ-ия на 25,12,14</t>
  </si>
  <si>
    <t>Информация по общедомовым приборам учета электроэнергии и фактическом потреблении электроэнергии за 2015 год.</t>
  </si>
  <si>
    <t>Показ-ия на 25,01,15</t>
  </si>
  <si>
    <t>Показ-ия на 25,02,15</t>
  </si>
  <si>
    <t>Показ-ия на 25,03,15</t>
  </si>
  <si>
    <t>Показ-ия на 25,04,15</t>
  </si>
  <si>
    <t>Показ-ия на 25,05,15</t>
  </si>
  <si>
    <t>Показ-ия на 25,06,15</t>
  </si>
  <si>
    <t>Показ-ия на 25,07,15</t>
  </si>
  <si>
    <t>Показ-ия на 25,08,15</t>
  </si>
  <si>
    <t>Показ-ия на 25,09,15</t>
  </si>
  <si>
    <t>Показ-ия на 25,10,15</t>
  </si>
  <si>
    <t>Показ-ия на 25,11,15</t>
  </si>
  <si>
    <t>Показ-ия на 25,12,15</t>
  </si>
  <si>
    <t>Викулова 63/3</t>
  </si>
  <si>
    <t>№ п/п</t>
  </si>
  <si>
    <t>Заменен на новый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</si>
</sst>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24" borderId="10" xfId="0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25" borderId="15" xfId="0" applyFont="1" applyFill="1" applyBorder="1" applyAlignment="1">
      <alignment horizontal="center" vertical="center" wrapText="1"/>
    </xf>
    <xf numFmtId="0" fontId="1" fillId="25" borderId="17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/>
    </xf>
    <xf numFmtId="0" fontId="1" fillId="24" borderId="19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1" fillId="24" borderId="20" xfId="0" applyFont="1" applyFill="1" applyBorder="1" applyAlignment="1">
      <alignment horizontal="center"/>
    </xf>
    <xf numFmtId="0" fontId="1" fillId="24" borderId="21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9"/>
  <sheetViews>
    <sheetView tabSelected="1" zoomScalePageLayoutView="0" workbookViewId="0" topLeftCell="A1">
      <pane xSplit="8" ySplit="15" topLeftCell="W16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W17" sqref="W17"/>
    </sheetView>
  </sheetViews>
  <sheetFormatPr defaultColWidth="9.140625" defaultRowHeight="15"/>
  <cols>
    <col min="1" max="1" width="9.8515625" style="0" customWidth="1"/>
    <col min="2" max="2" width="3.28125" style="0" customWidth="1"/>
    <col min="4" max="4" width="15.421875" style="0" customWidth="1"/>
    <col min="6" max="6" width="4.8515625" style="0" customWidth="1"/>
    <col min="7" max="8" width="0" style="0" hidden="1" customWidth="1"/>
    <col min="9" max="9" width="10.140625" style="0" hidden="1" customWidth="1"/>
    <col min="10" max="10" width="0" style="0" hidden="1" customWidth="1"/>
    <col min="11" max="11" width="10.00390625" style="0" hidden="1" customWidth="1"/>
    <col min="12" max="12" width="0" style="0" hidden="1" customWidth="1"/>
    <col min="13" max="13" width="9.7109375" style="0" hidden="1" customWidth="1"/>
    <col min="14" max="14" width="0" style="0" hidden="1" customWidth="1"/>
    <col min="15" max="15" width="9.8515625" style="0" hidden="1" customWidth="1"/>
    <col min="17" max="17" width="9.8515625" style="0" customWidth="1"/>
    <col min="21" max="21" width="9.8515625" style="0" customWidth="1"/>
    <col min="23" max="23" width="9.57421875" style="0" customWidth="1"/>
    <col min="25" max="25" width="9.57421875" style="0" customWidth="1"/>
    <col min="27" max="27" width="9.7109375" style="0" customWidth="1"/>
    <col min="29" max="29" width="9.57421875" style="0" customWidth="1"/>
    <col min="31" max="31" width="9.421875" style="0" customWidth="1"/>
  </cols>
  <sheetData>
    <row r="1" spans="1:2" ht="15.75">
      <c r="A1" s="8" t="s">
        <v>25</v>
      </c>
      <c r="B1" s="8"/>
    </row>
    <row r="3" spans="1:31" ht="409.5">
      <c r="A3" s="2" t="s">
        <v>0</v>
      </c>
      <c r="B3" s="12" t="s">
        <v>39</v>
      </c>
      <c r="C3" s="3" t="s">
        <v>1</v>
      </c>
      <c r="D3" s="4" t="s">
        <v>2</v>
      </c>
      <c r="E3" s="3" t="s">
        <v>3</v>
      </c>
      <c r="F3" s="4" t="s">
        <v>4</v>
      </c>
      <c r="G3" s="3" t="s">
        <v>24</v>
      </c>
      <c r="H3" s="3" t="s">
        <v>26</v>
      </c>
      <c r="I3" s="7" t="s">
        <v>5</v>
      </c>
      <c r="J3" s="3" t="s">
        <v>27</v>
      </c>
      <c r="K3" s="7" t="s">
        <v>6</v>
      </c>
      <c r="L3" s="3" t="s">
        <v>28</v>
      </c>
      <c r="M3" s="7" t="s">
        <v>7</v>
      </c>
      <c r="N3" s="3" t="s">
        <v>29</v>
      </c>
      <c r="O3" s="7" t="s">
        <v>8</v>
      </c>
      <c r="P3" s="3" t="s">
        <v>30</v>
      </c>
      <c r="Q3" s="7" t="s">
        <v>9</v>
      </c>
      <c r="R3" s="3" t="s">
        <v>31</v>
      </c>
      <c r="S3" s="7" t="s">
        <v>10</v>
      </c>
      <c r="T3" s="3" t="s">
        <v>32</v>
      </c>
      <c r="U3" s="7" t="s">
        <v>11</v>
      </c>
      <c r="V3" s="3" t="s">
        <v>33</v>
      </c>
      <c r="W3" s="7" t="s">
        <v>12</v>
      </c>
      <c r="X3" s="3" t="s">
        <v>34</v>
      </c>
      <c r="Y3" s="7" t="s">
        <v>13</v>
      </c>
      <c r="Z3" s="3" t="s">
        <v>35</v>
      </c>
      <c r="AA3" s="7" t="s">
        <v>14</v>
      </c>
      <c r="AB3" s="3" t="s">
        <v>36</v>
      </c>
      <c r="AC3" s="7" t="s">
        <v>15</v>
      </c>
      <c r="AD3" s="3" t="s">
        <v>37</v>
      </c>
      <c r="AE3" s="7" t="s">
        <v>16</v>
      </c>
    </row>
    <row r="4" spans="1:31" ht="15" customHeight="1">
      <c r="A4" s="28" t="s">
        <v>38</v>
      </c>
      <c r="B4" s="20">
        <v>3</v>
      </c>
      <c r="C4" s="17">
        <v>705169</v>
      </c>
      <c r="D4" s="17" t="s">
        <v>17</v>
      </c>
      <c r="E4" s="17">
        <v>60</v>
      </c>
      <c r="F4" s="1" t="s">
        <v>18</v>
      </c>
      <c r="G4" s="1">
        <v>24970</v>
      </c>
      <c r="H4" s="1">
        <v>25214</v>
      </c>
      <c r="I4" s="1">
        <f>(H4-G4)*E4</f>
        <v>14640</v>
      </c>
      <c r="J4" s="1">
        <v>25442</v>
      </c>
      <c r="K4" s="1">
        <f>(J4-H4)*E4</f>
        <v>13680</v>
      </c>
      <c r="L4" s="1">
        <v>25640</v>
      </c>
      <c r="M4" s="1">
        <f>(L4-J4)*E4</f>
        <v>11880</v>
      </c>
      <c r="N4" s="1">
        <v>25755</v>
      </c>
      <c r="O4" s="1">
        <f>(N4-L4)*E4</f>
        <v>6900</v>
      </c>
      <c r="P4" s="1">
        <v>25913</v>
      </c>
      <c r="Q4" s="1">
        <f>(P4-N4)*E4</f>
        <v>9480</v>
      </c>
      <c r="R4" s="1">
        <v>26058</v>
      </c>
      <c r="S4" s="1">
        <f>(R4-P4)*E4</f>
        <v>8700</v>
      </c>
      <c r="T4" s="1">
        <v>26192</v>
      </c>
      <c r="U4" s="1">
        <f>(T4-R4)*E4</f>
        <v>8040</v>
      </c>
      <c r="V4" s="1">
        <v>26325</v>
      </c>
      <c r="W4" s="1">
        <f>(V4-T4)*E4</f>
        <v>7980</v>
      </c>
      <c r="X4" s="1">
        <v>26493</v>
      </c>
      <c r="Y4" s="1">
        <f>(X4-V4)*E4</f>
        <v>10080</v>
      </c>
      <c r="Z4" s="1">
        <f>26656</f>
        <v>26656</v>
      </c>
      <c r="AA4" s="1">
        <f>(Z4-X4)*E4+636</f>
        <v>10416</v>
      </c>
      <c r="AB4" s="1">
        <v>0</v>
      </c>
      <c r="AC4" s="1">
        <v>1466</v>
      </c>
      <c r="AD4" s="15" t="s">
        <v>40</v>
      </c>
      <c r="AE4" s="1">
        <v>0</v>
      </c>
    </row>
    <row r="5" spans="1:31" ht="15">
      <c r="A5" s="28"/>
      <c r="B5" s="21"/>
      <c r="C5" s="17"/>
      <c r="D5" s="17"/>
      <c r="E5" s="17"/>
      <c r="F5" s="1" t="s">
        <v>19</v>
      </c>
      <c r="G5" s="1">
        <v>21194</v>
      </c>
      <c r="H5" s="1">
        <v>21416</v>
      </c>
      <c r="I5" s="1">
        <f>(H5-G5)*E4</f>
        <v>13320</v>
      </c>
      <c r="J5" s="1">
        <v>21602</v>
      </c>
      <c r="K5" s="1">
        <f>(J5-H5)*E4</f>
        <v>11160</v>
      </c>
      <c r="L5" s="1">
        <v>21768</v>
      </c>
      <c r="M5" s="1">
        <f>(L5-J5)*E4</f>
        <v>9960</v>
      </c>
      <c r="N5" s="1">
        <v>21862</v>
      </c>
      <c r="O5" s="1">
        <f>(N5-L5)*E4</f>
        <v>5640</v>
      </c>
      <c r="P5" s="1">
        <v>21982</v>
      </c>
      <c r="Q5" s="1">
        <f>(P5-N5)*E4</f>
        <v>7200</v>
      </c>
      <c r="R5" s="1">
        <v>22098</v>
      </c>
      <c r="S5" s="1">
        <f>(R5-P5)*E4</f>
        <v>6960</v>
      </c>
      <c r="T5" s="1">
        <v>22221</v>
      </c>
      <c r="U5" s="1">
        <f>(T5-R5)*E4</f>
        <v>7380</v>
      </c>
      <c r="V5" s="1">
        <v>22324</v>
      </c>
      <c r="W5" s="1">
        <f>(V5-T5)*E4</f>
        <v>6180</v>
      </c>
      <c r="X5" s="1">
        <v>22455</v>
      </c>
      <c r="Y5" s="1">
        <f>(X5-V5)*E4</f>
        <v>7860</v>
      </c>
      <c r="Z5" s="1">
        <v>22598</v>
      </c>
      <c r="AA5" s="1">
        <f>(Z5-X5)*E4-458</f>
        <v>8122</v>
      </c>
      <c r="AB5" s="1">
        <v>0</v>
      </c>
      <c r="AC5" s="1">
        <v>309</v>
      </c>
      <c r="AD5" s="16"/>
      <c r="AE5" s="1">
        <v>0</v>
      </c>
    </row>
    <row r="6" spans="1:31" ht="15">
      <c r="A6" s="28"/>
      <c r="B6" s="13"/>
      <c r="C6" s="17">
        <v>402274</v>
      </c>
      <c r="D6" s="17">
        <v>7207</v>
      </c>
      <c r="E6" s="17">
        <v>60</v>
      </c>
      <c r="F6" s="1" t="s">
        <v>18</v>
      </c>
      <c r="G6" s="1" t="s">
        <v>18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>
        <v>1</v>
      </c>
      <c r="AA6" s="1"/>
      <c r="AB6" s="1">
        <v>58</v>
      </c>
      <c r="AC6" s="1">
        <f>(AB6-Z6)*E6</f>
        <v>3420</v>
      </c>
      <c r="AD6" s="1">
        <v>242</v>
      </c>
      <c r="AE6" s="1">
        <f>(AD6-AB6)*E6</f>
        <v>11040</v>
      </c>
    </row>
    <row r="7" spans="1:31" ht="15">
      <c r="A7" s="28"/>
      <c r="B7" s="13"/>
      <c r="C7" s="17"/>
      <c r="D7" s="17"/>
      <c r="E7" s="17"/>
      <c r="F7" s="1" t="s">
        <v>19</v>
      </c>
      <c r="G7" s="1" t="s">
        <v>19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>
        <v>1</v>
      </c>
      <c r="AA7" s="1"/>
      <c r="AB7" s="1">
        <v>13</v>
      </c>
      <c r="AC7" s="1">
        <f>(AB7-Z7)*E6</f>
        <v>720</v>
      </c>
      <c r="AD7" s="1">
        <v>61</v>
      </c>
      <c r="AE7" s="1">
        <f>(AD7-AB7)*E6</f>
        <v>2880</v>
      </c>
    </row>
    <row r="8" spans="1:31" ht="15">
      <c r="A8" s="28"/>
      <c r="B8" s="20">
        <v>4</v>
      </c>
      <c r="C8" s="17">
        <v>782468</v>
      </c>
      <c r="D8" s="17" t="s">
        <v>17</v>
      </c>
      <c r="E8" s="17">
        <v>40</v>
      </c>
      <c r="F8" s="1" t="s">
        <v>18</v>
      </c>
      <c r="G8" s="1">
        <v>11342</v>
      </c>
      <c r="H8" s="1">
        <v>11452</v>
      </c>
      <c r="I8" s="1">
        <f>(H8-G8)*E8</f>
        <v>4400</v>
      </c>
      <c r="J8" s="1">
        <v>11557</v>
      </c>
      <c r="K8" s="1">
        <f>(J8-H8)*E8</f>
        <v>4200</v>
      </c>
      <c r="L8" s="1">
        <v>11650</v>
      </c>
      <c r="M8" s="1">
        <f>(L8-J8)*E8</f>
        <v>3720</v>
      </c>
      <c r="N8" s="1">
        <v>11709</v>
      </c>
      <c r="O8" s="1">
        <f>(N8-L8)*E8</f>
        <v>2360</v>
      </c>
      <c r="P8" s="1">
        <v>11787</v>
      </c>
      <c r="Q8" s="1">
        <f>(P8-N8)*E8</f>
        <v>3120</v>
      </c>
      <c r="R8" s="1">
        <v>11858</v>
      </c>
      <c r="S8" s="1">
        <f>(R8-P8)*E8</f>
        <v>2840</v>
      </c>
      <c r="T8" s="1">
        <v>11928</v>
      </c>
      <c r="U8" s="1">
        <f>(T8-R8)*E8</f>
        <v>2800</v>
      </c>
      <c r="V8" s="1">
        <v>11997</v>
      </c>
      <c r="W8" s="1">
        <f>(V8-T8)*E8</f>
        <v>2760</v>
      </c>
      <c r="X8" s="1">
        <v>12085</v>
      </c>
      <c r="Y8" s="1">
        <f>(X8-V8)*E8</f>
        <v>3520</v>
      </c>
      <c r="Z8" s="1">
        <v>12166</v>
      </c>
      <c r="AA8" s="1">
        <f>(Z8-X8)*E8+398</f>
        <v>3638</v>
      </c>
      <c r="AB8" s="1">
        <v>0</v>
      </c>
      <c r="AC8" s="1">
        <v>737</v>
      </c>
      <c r="AD8" s="15" t="s">
        <v>40</v>
      </c>
      <c r="AE8" s="1">
        <v>0</v>
      </c>
    </row>
    <row r="9" spans="1:31" ht="15">
      <c r="A9" s="28"/>
      <c r="B9" s="21"/>
      <c r="C9" s="17"/>
      <c r="D9" s="17"/>
      <c r="E9" s="17"/>
      <c r="F9" s="1" t="s">
        <v>19</v>
      </c>
      <c r="G9" s="1">
        <v>9838</v>
      </c>
      <c r="H9" s="1">
        <v>9931</v>
      </c>
      <c r="I9" s="1">
        <f>(H9-G9)*E8</f>
        <v>3720</v>
      </c>
      <c r="J9" s="1">
        <v>10010</v>
      </c>
      <c r="K9" s="1">
        <f>(J9-H9)*E8</f>
        <v>3160</v>
      </c>
      <c r="L9" s="1">
        <v>10085</v>
      </c>
      <c r="M9" s="1">
        <f>(L9-J9)*E8</f>
        <v>3000</v>
      </c>
      <c r="N9" s="1">
        <v>10130</v>
      </c>
      <c r="O9" s="1">
        <f>(N9-L9)*E8</f>
        <v>1800</v>
      </c>
      <c r="P9" s="1">
        <v>10187</v>
      </c>
      <c r="Q9" s="1">
        <f>(P9-N9)*E8</f>
        <v>2280</v>
      </c>
      <c r="R9" s="1">
        <v>10247</v>
      </c>
      <c r="S9" s="1">
        <f>(R9-P9)*E8</f>
        <v>2400</v>
      </c>
      <c r="T9" s="1">
        <v>10308</v>
      </c>
      <c r="U9" s="1">
        <f>(T9-R9)*E8</f>
        <v>2440</v>
      </c>
      <c r="V9" s="1">
        <v>10359</v>
      </c>
      <c r="W9" s="1">
        <f>(V9-T9)*E8</f>
        <v>2040</v>
      </c>
      <c r="X9" s="1">
        <v>10422</v>
      </c>
      <c r="Y9" s="1">
        <f>(X9-V9)*E8</f>
        <v>2520</v>
      </c>
      <c r="Z9" s="1">
        <v>10493</v>
      </c>
      <c r="AA9" s="1">
        <f>(Z9-X9)*E8-236</f>
        <v>2604</v>
      </c>
      <c r="AB9" s="1">
        <v>0</v>
      </c>
      <c r="AC9" s="1">
        <v>154</v>
      </c>
      <c r="AD9" s="16"/>
      <c r="AE9" s="1">
        <v>0</v>
      </c>
    </row>
    <row r="10" spans="1:31" ht="15">
      <c r="A10" s="28"/>
      <c r="B10" s="13"/>
      <c r="C10" s="17">
        <v>333487</v>
      </c>
      <c r="D10" s="17" t="s">
        <v>17</v>
      </c>
      <c r="E10" s="17">
        <v>40</v>
      </c>
      <c r="F10" s="1" t="s">
        <v>18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>
        <v>1</v>
      </c>
      <c r="AA10" s="1"/>
      <c r="AB10" s="1">
        <v>44</v>
      </c>
      <c r="AC10" s="1">
        <f>(AB10-Z10)*E10</f>
        <v>1720</v>
      </c>
      <c r="AD10" s="1">
        <v>175</v>
      </c>
      <c r="AE10" s="1">
        <f>(AD10-AB10)*E10</f>
        <v>5240</v>
      </c>
    </row>
    <row r="11" spans="1:31" ht="15">
      <c r="A11" s="28"/>
      <c r="B11" s="13"/>
      <c r="C11" s="17"/>
      <c r="D11" s="17"/>
      <c r="E11" s="17"/>
      <c r="F11" s="1" t="s">
        <v>19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>
        <v>1</v>
      </c>
      <c r="AA11" s="1"/>
      <c r="AB11" s="1">
        <v>10</v>
      </c>
      <c r="AC11" s="1">
        <f>(AB11-Z11)*E10</f>
        <v>360</v>
      </c>
      <c r="AD11" s="1">
        <v>40</v>
      </c>
      <c r="AE11" s="1">
        <f>(AD11-AB11)*E10</f>
        <v>1200</v>
      </c>
    </row>
    <row r="12" spans="1:31" ht="15">
      <c r="A12" s="28"/>
      <c r="B12" s="20">
        <v>1</v>
      </c>
      <c r="C12" s="18">
        <v>923678</v>
      </c>
      <c r="D12" s="17" t="s">
        <v>20</v>
      </c>
      <c r="E12" s="17">
        <v>20</v>
      </c>
      <c r="F12" s="1" t="s">
        <v>18</v>
      </c>
      <c r="G12" s="1">
        <v>2834</v>
      </c>
      <c r="H12" s="1">
        <v>2935</v>
      </c>
      <c r="I12" s="1">
        <f>(H12-G12)*E12</f>
        <v>2020</v>
      </c>
      <c r="J12" s="1">
        <v>3048</v>
      </c>
      <c r="K12" s="1">
        <f>(J12-H12)*E12</f>
        <v>2260</v>
      </c>
      <c r="L12" s="1">
        <v>3162</v>
      </c>
      <c r="M12" s="1">
        <f>(L12-J12)*E12</f>
        <v>2280</v>
      </c>
      <c r="N12" s="1">
        <v>3234</v>
      </c>
      <c r="O12" s="1">
        <f>(N12-L12)*E12</f>
        <v>1440</v>
      </c>
      <c r="P12" s="1">
        <v>3326</v>
      </c>
      <c r="Q12" s="1">
        <f>(P12-N12)*E12</f>
        <v>1840</v>
      </c>
      <c r="R12" s="1">
        <v>3413</v>
      </c>
      <c r="S12" s="1">
        <f>(R12-P12)*E12</f>
        <v>1740</v>
      </c>
      <c r="T12" s="1">
        <v>3502</v>
      </c>
      <c r="U12" s="1">
        <f>(T12-R12)*E12</f>
        <v>1780</v>
      </c>
      <c r="V12" s="1">
        <v>3591</v>
      </c>
      <c r="W12" s="1">
        <f>(V12-T12)*E12</f>
        <v>1780</v>
      </c>
      <c r="X12" s="1">
        <v>3691</v>
      </c>
      <c r="Y12" s="1">
        <f>(X12-V12)*E12</f>
        <v>2000</v>
      </c>
      <c r="Z12" s="1">
        <v>3801</v>
      </c>
      <c r="AA12" s="1">
        <f>(Z12-X12)*E12</f>
        <v>2200</v>
      </c>
      <c r="AB12" s="1">
        <v>3902</v>
      </c>
      <c r="AC12" s="1">
        <f>(AB12-Z12)*E12</f>
        <v>2020</v>
      </c>
      <c r="AD12" s="1">
        <v>3941</v>
      </c>
      <c r="AE12" s="1">
        <f>(AD12-AB12)*E12</f>
        <v>780</v>
      </c>
    </row>
    <row r="13" spans="1:31" ht="15">
      <c r="A13" s="28"/>
      <c r="B13" s="21"/>
      <c r="C13" s="19"/>
      <c r="D13" s="17"/>
      <c r="E13" s="17"/>
      <c r="F13" s="1" t="s">
        <v>19</v>
      </c>
      <c r="G13" s="1">
        <v>2655</v>
      </c>
      <c r="H13" s="1">
        <v>2781</v>
      </c>
      <c r="I13" s="1">
        <f>(H13-G13)*E12</f>
        <v>2520</v>
      </c>
      <c r="J13" s="1">
        <v>2884</v>
      </c>
      <c r="K13" s="1">
        <f>(J13-H13)*E12</f>
        <v>2060</v>
      </c>
      <c r="L13" s="1">
        <v>2984</v>
      </c>
      <c r="M13" s="1">
        <f>(L13-J13)*E12</f>
        <v>2000</v>
      </c>
      <c r="N13" s="1">
        <v>3046</v>
      </c>
      <c r="O13" s="1">
        <f>(N13-L13)*E12</f>
        <v>1240</v>
      </c>
      <c r="P13" s="1">
        <v>3128</v>
      </c>
      <c r="Q13" s="1">
        <f>(P13-N13)*E12</f>
        <v>1640</v>
      </c>
      <c r="R13" s="1">
        <v>3203</v>
      </c>
      <c r="S13" s="1">
        <f>(R13-P13)*E12</f>
        <v>1500</v>
      </c>
      <c r="T13" s="1">
        <v>3285</v>
      </c>
      <c r="U13" s="1">
        <f>(T13-R13)*E12</f>
        <v>1640</v>
      </c>
      <c r="V13" s="1">
        <v>3355</v>
      </c>
      <c r="W13" s="1">
        <f>(V13-T13)*E12</f>
        <v>1400</v>
      </c>
      <c r="X13" s="1">
        <v>3441</v>
      </c>
      <c r="Y13" s="1">
        <f>(X13-V13)*E12</f>
        <v>1720</v>
      </c>
      <c r="Z13" s="1">
        <v>3553</v>
      </c>
      <c r="AA13" s="1">
        <f>(Z13-X13)*E12</f>
        <v>2240</v>
      </c>
      <c r="AB13" s="1">
        <v>3644</v>
      </c>
      <c r="AC13" s="1">
        <f>(AB13-Z13)*E12</f>
        <v>1820</v>
      </c>
      <c r="AD13" s="1">
        <v>3667</v>
      </c>
      <c r="AE13" s="1">
        <f>(AD13-AB13)*E12</f>
        <v>460</v>
      </c>
    </row>
    <row r="14" spans="1:31" ht="15">
      <c r="A14" s="28"/>
      <c r="B14" s="20">
        <v>2</v>
      </c>
      <c r="C14" s="17">
        <v>782421</v>
      </c>
      <c r="D14" s="17" t="s">
        <v>22</v>
      </c>
      <c r="E14" s="17">
        <v>6</v>
      </c>
      <c r="F14" s="1" t="s">
        <v>18</v>
      </c>
      <c r="G14" s="1">
        <v>26143</v>
      </c>
      <c r="H14" s="1">
        <v>26309</v>
      </c>
      <c r="I14" s="1">
        <f>(H14-G14)*E14</f>
        <v>996</v>
      </c>
      <c r="J14" s="1">
        <v>26470</v>
      </c>
      <c r="K14" s="1">
        <f>(J14-H14)*E14</f>
        <v>966</v>
      </c>
      <c r="L14" s="1">
        <v>26614</v>
      </c>
      <c r="M14" s="1">
        <f>(L14-J14)*E14</f>
        <v>864</v>
      </c>
      <c r="N14" s="1">
        <v>26704</v>
      </c>
      <c r="O14" s="1">
        <f>(N14-L14)*E14</f>
        <v>540</v>
      </c>
      <c r="P14" s="1">
        <v>26825</v>
      </c>
      <c r="Q14" s="1">
        <f>(P14-N14)*E14</f>
        <v>726</v>
      </c>
      <c r="R14" s="1">
        <v>26949</v>
      </c>
      <c r="S14" s="1">
        <f>(R14-P14)*E14</f>
        <v>744</v>
      </c>
      <c r="T14" s="1">
        <v>27055</v>
      </c>
      <c r="U14" s="1">
        <f>(T14-R14)*E14</f>
        <v>636</v>
      </c>
      <c r="V14" s="1">
        <v>27168</v>
      </c>
      <c r="W14" s="1">
        <f>(V14-T14)*E14</f>
        <v>678</v>
      </c>
      <c r="X14" s="1">
        <v>27284</v>
      </c>
      <c r="Y14" s="1">
        <f>(X14-V14)*E14</f>
        <v>696</v>
      </c>
      <c r="Z14" s="1">
        <v>27398</v>
      </c>
      <c r="AA14" s="1">
        <f>(Z14-X14)*E14+35</f>
        <v>719</v>
      </c>
      <c r="AB14" s="1">
        <v>0</v>
      </c>
      <c r="AC14" s="1">
        <v>339</v>
      </c>
      <c r="AD14" s="15" t="s">
        <v>40</v>
      </c>
      <c r="AE14" s="1">
        <v>0</v>
      </c>
    </row>
    <row r="15" spans="1:31" ht="15">
      <c r="A15" s="28"/>
      <c r="B15" s="21"/>
      <c r="C15" s="17"/>
      <c r="D15" s="17"/>
      <c r="E15" s="17"/>
      <c r="F15" s="1" t="s">
        <v>19</v>
      </c>
      <c r="G15" s="1">
        <v>26163</v>
      </c>
      <c r="H15" s="1">
        <v>26343</v>
      </c>
      <c r="I15" s="1">
        <f>(H15-G15)*E14</f>
        <v>1080</v>
      </c>
      <c r="J15" s="1">
        <v>26503</v>
      </c>
      <c r="K15" s="1">
        <f>(J15-H15)*E14</f>
        <v>960</v>
      </c>
      <c r="L15" s="1">
        <v>26666</v>
      </c>
      <c r="M15" s="1">
        <f>(L15-J15)*E14</f>
        <v>978</v>
      </c>
      <c r="N15" s="1">
        <v>26752</v>
      </c>
      <c r="O15" s="1">
        <f>(N15-L15)*E14</f>
        <v>516</v>
      </c>
      <c r="P15" s="1">
        <v>26865</v>
      </c>
      <c r="Q15" s="1">
        <f>(P15-N15)*E14</f>
        <v>678</v>
      </c>
      <c r="R15" s="1">
        <v>27012</v>
      </c>
      <c r="S15" s="1">
        <f>(R15-P15)*E14</f>
        <v>882</v>
      </c>
      <c r="T15" s="1">
        <v>27127</v>
      </c>
      <c r="U15" s="1">
        <f>(T15-R15)*E14</f>
        <v>690</v>
      </c>
      <c r="V15" s="1">
        <v>27233</v>
      </c>
      <c r="W15" s="1">
        <f>(V15-T15)*E14</f>
        <v>636</v>
      </c>
      <c r="X15" s="1">
        <v>27332</v>
      </c>
      <c r="Y15" s="1">
        <f>(X15-V15)*E14</f>
        <v>594</v>
      </c>
      <c r="Z15" s="1">
        <v>27445</v>
      </c>
      <c r="AA15" s="1">
        <f>(Z15-X15)*E14-64</f>
        <v>614</v>
      </c>
      <c r="AB15" s="1">
        <v>0</v>
      </c>
      <c r="AC15" s="1">
        <v>181</v>
      </c>
      <c r="AD15" s="16"/>
      <c r="AE15" s="1">
        <v>0</v>
      </c>
    </row>
    <row r="16" spans="1:31" ht="15">
      <c r="A16" s="28"/>
      <c r="B16" s="13"/>
      <c r="C16" s="17">
        <v>338806</v>
      </c>
      <c r="D16" s="17" t="s">
        <v>22</v>
      </c>
      <c r="E16" s="17">
        <v>1</v>
      </c>
      <c r="F16" s="1" t="s">
        <v>18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>
        <v>1</v>
      </c>
      <c r="AA16" s="1"/>
      <c r="AB16" s="1">
        <v>792</v>
      </c>
      <c r="AC16" s="1">
        <f>(AB16-Z16)*E16</f>
        <v>791</v>
      </c>
      <c r="AD16" s="1">
        <v>2732</v>
      </c>
      <c r="AE16" s="1">
        <f>(AD16-AB16)*E16</f>
        <v>1940</v>
      </c>
    </row>
    <row r="17" spans="1:31" ht="15">
      <c r="A17" s="28"/>
      <c r="B17" s="13"/>
      <c r="C17" s="17"/>
      <c r="D17" s="17"/>
      <c r="E17" s="17"/>
      <c r="F17" s="1" t="s">
        <v>19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>
        <v>1</v>
      </c>
      <c r="AA17" s="1"/>
      <c r="AB17" s="1">
        <v>424</v>
      </c>
      <c r="AC17" s="1">
        <f>(AB17-Z17)*E16</f>
        <v>423</v>
      </c>
      <c r="AD17" s="1">
        <v>1404</v>
      </c>
      <c r="AE17" s="1">
        <f>(AD17-AB17)*E16</f>
        <v>980</v>
      </c>
    </row>
    <row r="18" spans="1:31" ht="15" customHeight="1">
      <c r="A18" s="28"/>
      <c r="B18" s="20">
        <v>5</v>
      </c>
      <c r="C18" s="17">
        <v>7207</v>
      </c>
      <c r="D18" s="17" t="s">
        <v>21</v>
      </c>
      <c r="E18" s="17">
        <v>20</v>
      </c>
      <c r="F18" s="1" t="s">
        <v>18</v>
      </c>
      <c r="G18" s="1">
        <v>7304</v>
      </c>
      <c r="H18" s="1">
        <v>7310</v>
      </c>
      <c r="I18" s="1">
        <f>(H18-G18)*E18</f>
        <v>120</v>
      </c>
      <c r="J18" s="1">
        <v>7317</v>
      </c>
      <c r="K18" s="1">
        <f>(J18-H18)*E18</f>
        <v>140</v>
      </c>
      <c r="L18" s="1">
        <v>7317</v>
      </c>
      <c r="M18" s="1">
        <f>(L18-J18)*E18</f>
        <v>0</v>
      </c>
      <c r="N18" s="1">
        <v>7326</v>
      </c>
      <c r="O18" s="1">
        <f>(N18-L18)*E18</f>
        <v>180</v>
      </c>
      <c r="P18" s="1">
        <v>7333</v>
      </c>
      <c r="Q18" s="1">
        <f>(P18-N18)*E18</f>
        <v>140</v>
      </c>
      <c r="R18" s="1">
        <v>7340</v>
      </c>
      <c r="S18" s="1">
        <f>(R18-P18)*E18</f>
        <v>140</v>
      </c>
      <c r="T18" s="1">
        <v>7349</v>
      </c>
      <c r="U18" s="1">
        <f>(T18-R18)*E18</f>
        <v>180</v>
      </c>
      <c r="V18" s="1">
        <v>7358</v>
      </c>
      <c r="W18" s="1">
        <f>(V18-T18)*E18</f>
        <v>180</v>
      </c>
      <c r="X18" s="1">
        <v>7396</v>
      </c>
      <c r="Y18" s="1">
        <f>(X18-V18)*E18</f>
        <v>760</v>
      </c>
      <c r="Z18" s="1">
        <v>7396</v>
      </c>
      <c r="AA18" s="1">
        <f>(Z18-X18)*E18+785</f>
        <v>785</v>
      </c>
      <c r="AB18" s="1">
        <v>0</v>
      </c>
      <c r="AC18" s="1">
        <v>228</v>
      </c>
      <c r="AD18" s="15" t="s">
        <v>40</v>
      </c>
      <c r="AE18" s="1">
        <v>0</v>
      </c>
    </row>
    <row r="19" spans="1:31" ht="15">
      <c r="A19" s="28"/>
      <c r="B19" s="21"/>
      <c r="C19" s="17"/>
      <c r="D19" s="17"/>
      <c r="E19" s="17"/>
      <c r="F19" s="1" t="s">
        <v>19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>
        <f>(AB19-Z19)*E18</f>
        <v>0</v>
      </c>
      <c r="AD19" s="16"/>
      <c r="AE19" s="1">
        <v>0</v>
      </c>
    </row>
    <row r="20" spans="1:31" ht="15">
      <c r="A20" s="28"/>
      <c r="B20" s="14"/>
      <c r="C20" s="17">
        <v>338702</v>
      </c>
      <c r="D20" s="17" t="s">
        <v>21</v>
      </c>
      <c r="E20" s="17">
        <v>1</v>
      </c>
      <c r="F20" s="1" t="s">
        <v>18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>
        <v>1</v>
      </c>
      <c r="AA20" s="1"/>
      <c r="AB20" s="1">
        <v>120</v>
      </c>
      <c r="AC20" s="1">
        <f>(AB20-Z20)*E20</f>
        <v>119</v>
      </c>
      <c r="AD20" s="1">
        <v>237</v>
      </c>
      <c r="AE20" s="1">
        <f>(AD20-AB20)*E20</f>
        <v>117</v>
      </c>
    </row>
    <row r="21" spans="1:31" ht="15">
      <c r="A21" s="28"/>
      <c r="B21" s="14"/>
      <c r="C21" s="17"/>
      <c r="D21" s="17"/>
      <c r="E21" s="17"/>
      <c r="F21" s="1" t="s">
        <v>19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>
        <v>1</v>
      </c>
      <c r="AA21" s="1"/>
      <c r="AB21" s="1">
        <v>52</v>
      </c>
      <c r="AC21" s="1">
        <f>(AB21-Z21)*E20</f>
        <v>51</v>
      </c>
      <c r="AD21" s="1">
        <v>104</v>
      </c>
      <c r="AE21" s="1">
        <f>(AD21-AB21)*E20</f>
        <v>52</v>
      </c>
    </row>
    <row r="22" spans="1:31" ht="15" customHeight="1">
      <c r="A22" s="28"/>
      <c r="B22" s="9"/>
      <c r="C22" s="22" t="s">
        <v>23</v>
      </c>
      <c r="D22" s="23"/>
      <c r="E22" s="24"/>
      <c r="F22" s="5" t="s">
        <v>18</v>
      </c>
      <c r="G22" s="6">
        <f>G4+G8+G12+G14+G18</f>
        <v>72593</v>
      </c>
      <c r="H22" s="6">
        <f>H4+H8+H12+H14+H18</f>
        <v>73220</v>
      </c>
      <c r="I22" s="6">
        <f>I4+I8+I12+I14+I18</f>
        <v>22176</v>
      </c>
      <c r="J22" s="6">
        <f>J4+J8+J12+J14+J18</f>
        <v>73834</v>
      </c>
      <c r="K22" s="6">
        <f>K4+K8+K12+K14+K18</f>
        <v>21246</v>
      </c>
      <c r="L22" s="5"/>
      <c r="M22" s="6">
        <f>M4+M8+M12+M14+M18</f>
        <v>18744</v>
      </c>
      <c r="N22" s="5"/>
      <c r="O22" s="6">
        <f>O4+O8+O12+O14+O18</f>
        <v>11420</v>
      </c>
      <c r="P22" s="5"/>
      <c r="Q22" s="6">
        <f>Q4+Q8+Q12+Q14+Q18</f>
        <v>15306</v>
      </c>
      <c r="R22" s="5"/>
      <c r="S22" s="6">
        <f>S4+S8+S12+S14+S18</f>
        <v>14164</v>
      </c>
      <c r="T22" s="5"/>
      <c r="U22" s="6">
        <f>U4+U8+U12+U14+U18</f>
        <v>13436</v>
      </c>
      <c r="V22" s="5"/>
      <c r="W22" s="6">
        <f>W4+W8+W12+W14+W18</f>
        <v>13378</v>
      </c>
      <c r="X22" s="6"/>
      <c r="Y22" s="6">
        <f>Y4+Y8+Y12+Y14+Y18</f>
        <v>17056</v>
      </c>
      <c r="Z22" s="6"/>
      <c r="AA22" s="6">
        <f>AA4+AA8+AA12+AA14+AA18</f>
        <v>17758</v>
      </c>
      <c r="AB22" s="5"/>
      <c r="AC22" s="6">
        <f>AC4+AC6+AC8+AC10+AC12+AC14+AC16+AC18+AC20</f>
        <v>10840</v>
      </c>
      <c r="AD22" s="6"/>
      <c r="AE22" s="6">
        <f>AE4+AE6+AE8+AE10+AE12+AE14+AE16+AE18+AE20</f>
        <v>19117</v>
      </c>
    </row>
    <row r="23" spans="1:31" ht="14.25" customHeight="1">
      <c r="A23" s="28"/>
      <c r="B23" s="10"/>
      <c r="C23" s="25"/>
      <c r="D23" s="26"/>
      <c r="E23" s="27"/>
      <c r="F23" s="5" t="s">
        <v>19</v>
      </c>
      <c r="G23" s="6">
        <f>G5+G9+G13+G15+G19</f>
        <v>59850</v>
      </c>
      <c r="H23" s="6">
        <f>H5+H9+H13+H15+H19</f>
        <v>60471</v>
      </c>
      <c r="I23" s="6">
        <f>I5+I9+I13+I15+I19</f>
        <v>20640</v>
      </c>
      <c r="J23" s="6">
        <f>J5+J9+J13+J15+J19</f>
        <v>60999</v>
      </c>
      <c r="K23" s="6">
        <f>K5+K9+K13+K15</f>
        <v>17340</v>
      </c>
      <c r="L23" s="5"/>
      <c r="M23" s="6">
        <f>M5+M9+M13+M15+M19</f>
        <v>15938</v>
      </c>
      <c r="N23" s="5"/>
      <c r="O23" s="6">
        <f>O5+O9+O13+O15</f>
        <v>9196</v>
      </c>
      <c r="P23" s="5"/>
      <c r="Q23" s="6">
        <f>Q5+Q9+Q13+Q15</f>
        <v>11798</v>
      </c>
      <c r="R23" s="5"/>
      <c r="S23" s="6">
        <f>S5+S9+S13+S15</f>
        <v>11742</v>
      </c>
      <c r="T23" s="5"/>
      <c r="U23" s="6">
        <f>U5+U9+U13+U15</f>
        <v>12150</v>
      </c>
      <c r="V23" s="5"/>
      <c r="W23" s="6">
        <f>W5+W9+W13+W15</f>
        <v>10256</v>
      </c>
      <c r="X23" s="6"/>
      <c r="Y23" s="6">
        <f>Y5+Y9+Y13+Y15</f>
        <v>12694</v>
      </c>
      <c r="Z23" s="6"/>
      <c r="AA23" s="6">
        <f>AA5+AA9+AA13+AA15</f>
        <v>13580</v>
      </c>
      <c r="AB23" s="5"/>
      <c r="AC23" s="6">
        <f>AC5+AC7+AC9+AC11+AC13+AC15+AC17+AC19+AC21</f>
        <v>4018</v>
      </c>
      <c r="AD23" s="6"/>
      <c r="AE23" s="6">
        <f>AE5+AE7+AE9+AE11+AE13+AE15+AE17+AE19+AE21</f>
        <v>5572</v>
      </c>
    </row>
    <row r="24" spans="1:2" ht="15" customHeight="1" hidden="1">
      <c r="A24" s="28"/>
      <c r="B24" s="11"/>
    </row>
    <row r="25" spans="1:2" ht="15" hidden="1">
      <c r="A25" s="28"/>
      <c r="B25" s="11"/>
    </row>
    <row r="26" spans="1:2" ht="15" hidden="1">
      <c r="A26" s="28"/>
      <c r="B26" s="11"/>
    </row>
    <row r="27" spans="1:2" ht="15" hidden="1">
      <c r="A27" s="28"/>
      <c r="B27" s="11"/>
    </row>
    <row r="28" spans="1:2" ht="15" hidden="1">
      <c r="A28" s="28"/>
      <c r="B28" s="11"/>
    </row>
    <row r="29" spans="1:2" ht="15" hidden="1">
      <c r="A29" s="28"/>
      <c r="B29" s="11"/>
    </row>
  </sheetData>
  <sheetProtection/>
  <mergeCells count="38">
    <mergeCell ref="AD8:AD9"/>
    <mergeCell ref="AD14:AD15"/>
    <mergeCell ref="AD18:AD19"/>
    <mergeCell ref="A4:A29"/>
    <mergeCell ref="C4:C5"/>
    <mergeCell ref="D4:D5"/>
    <mergeCell ref="E4:E5"/>
    <mergeCell ref="C8:C9"/>
    <mergeCell ref="D8:D9"/>
    <mergeCell ref="E8:E9"/>
    <mergeCell ref="C12:C13"/>
    <mergeCell ref="D12:D13"/>
    <mergeCell ref="E12:E13"/>
    <mergeCell ref="D14:D15"/>
    <mergeCell ref="E14:E15"/>
    <mergeCell ref="C22:E23"/>
    <mergeCell ref="C18:C19"/>
    <mergeCell ref="D18:D19"/>
    <mergeCell ref="E18:E19"/>
    <mergeCell ref="C16:C17"/>
    <mergeCell ref="D16:D17"/>
    <mergeCell ref="E16:E17"/>
    <mergeCell ref="C20:C21"/>
    <mergeCell ref="B18:B19"/>
    <mergeCell ref="B4:B5"/>
    <mergeCell ref="B8:B9"/>
    <mergeCell ref="B12:B13"/>
    <mergeCell ref="B14:B15"/>
    <mergeCell ref="AD4:AD5"/>
    <mergeCell ref="D20:D21"/>
    <mergeCell ref="E20:E21"/>
    <mergeCell ref="C6:C7"/>
    <mergeCell ref="D6:D7"/>
    <mergeCell ref="E6:E7"/>
    <mergeCell ref="C10:C11"/>
    <mergeCell ref="D10:D11"/>
    <mergeCell ref="E10:E11"/>
    <mergeCell ref="C14:C15"/>
  </mergeCells>
  <printOptions/>
  <pageMargins left="0.31496062992125984" right="0" top="0.7480314960629921" bottom="0" header="0.31496062992125984" footer="0.31496062992125984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2016-01-18T13:41:28Z</cp:lastPrinted>
  <dcterms:created xsi:type="dcterms:W3CDTF">2012-08-09T05:03:01Z</dcterms:created>
  <dcterms:modified xsi:type="dcterms:W3CDTF">2016-02-01T07:12:03Z</dcterms:modified>
  <cp:category/>
  <cp:version/>
  <cp:contentType/>
  <cp:contentStatus/>
</cp:coreProperties>
</file>