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7020" activeTab="0"/>
  </bookViews>
  <sheets>
    <sheet name="61-4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X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55845, а затем заменили счетчик 28.09.2015г.изменились 
 показания = 55903квт/ч на 28.09.15г.</t>
        </r>
      </text>
    </comment>
    <comment ref="X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46210, а затем заменили счетчик изменились показания на 28.09.15г.= 46269 квт/ч </t>
        </r>
      </text>
    </comment>
    <comment ref="X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18275, а затем заменили счетчик показания изменились =18295 квт/ч на 28.09.15г.</t>
        </r>
      </text>
    </comment>
    <comment ref="X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24800, а затем заменили счетчик изменились показания= 24826 квт/ч на 28.09.15г.
</t>
        </r>
      </text>
    </comment>
    <comment ref="Z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день = 259квт/ч, а поставщик предъявил по ночному тарифу =243 квт/ч
</t>
        </r>
      </text>
    </comment>
    <comment ref="Z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ночь = 243 квт/ч, а поставщик предъявил по дневному тарифу = 259 квт/ч
</t>
        </r>
      </text>
    </comment>
    <comment ref="Z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день =93 квт/ч, а поставщик предъявил по ночному тарифу 85 квт/ч.
</t>
        </r>
      </text>
    </comment>
    <comment ref="Z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ночь = 85 квт/ч, а поставщик предъявил по дневному тарифу = 93 квт/ч.</t>
        </r>
      </text>
    </comment>
    <comment ref="Z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день =41 квт/ч, а поставщик предъявил по ночному тарифу = 26 квт/ч.
</t>
        </r>
      </text>
    </comment>
    <comment ref="Z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ночь = 26 квт/ч, а поставщик предъявил по дневному тарифу = 41 квт/ч.
</t>
        </r>
      </text>
    </comment>
  </commentList>
</comments>
</file>

<file path=xl/sharedStrings.xml><?xml version="1.0" encoding="utf-8"?>
<sst xmlns="http://schemas.openxmlformats.org/spreadsheetml/2006/main" count="64" uniqueCount="40">
  <si>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</si>
  <si>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</si>
  <si>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</si>
  <si>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</si>
  <si>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</si>
  <si>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</si>
  <si>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</si>
  <si>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</si>
  <si>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</si>
  <si>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</si>
  <si>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</si>
  <si>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</si>
  <si>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</si>
  <si>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</si>
  <si>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</si>
  <si>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</si>
  <si>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</si>
  <si>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</si>
  <si>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</si>
  <si>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дымоудаление</t>
  </si>
  <si>
    <t>Итого</t>
  </si>
  <si>
    <t>Фактич. потреб-е июнь</t>
  </si>
  <si>
    <t>лифт, освещение</t>
  </si>
  <si>
    <t>Викулова 61/4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</si>
  <si>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</si>
  <si>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</si>
  <si>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</si>
  <si>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</si>
  <si>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</si>
  <si>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</si>
  <si>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</si>
  <si>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</si>
  <si>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</si>
  <si>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</si>
  <si>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</si>
  <si>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</si>
  <si>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</si>
  <si>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</si>
  <si>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 п/п</t>
  </si>
  <si>
    <t>Заменен на новый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</si>
</sst>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/>
    </xf>
    <xf numFmtId="0" fontId="2" fillId="0" borderId="0" xfId="0" applyFont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A1">
      <pane xSplit="8" ySplit="20" topLeftCell="X21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E1" sqref="AE1"/>
    </sheetView>
  </sheetViews>
  <sheetFormatPr defaultColWidth="9.140625" defaultRowHeight="15"/>
  <cols>
    <col min="2" max="2" width="3.8515625" style="0" customWidth="1"/>
    <col min="4" max="4" width="14.7109375" style="0" customWidth="1"/>
    <col min="7" max="8" width="0" style="0" hidden="1" customWidth="1"/>
    <col min="9" max="9" width="9.57421875" style="0" hidden="1" customWidth="1"/>
    <col min="10" max="10" width="0" style="0" hidden="1" customWidth="1"/>
    <col min="11" max="11" width="9.8515625" style="0" hidden="1" customWidth="1"/>
    <col min="12" max="12" width="0" style="0" hidden="1" customWidth="1"/>
    <col min="13" max="13" width="9.57421875" style="0" hidden="1" customWidth="1"/>
    <col min="14" max="14" width="0" style="0" hidden="1" customWidth="1"/>
    <col min="15" max="15" width="9.8515625" style="0" hidden="1" customWidth="1"/>
    <col min="17" max="17" width="9.7109375" style="0" customWidth="1"/>
    <col min="19" max="19" width="9.421875" style="0" customWidth="1"/>
    <col min="21" max="21" width="9.7109375" style="0" customWidth="1"/>
    <col min="23" max="23" width="9.7109375" style="0" customWidth="1"/>
    <col min="25" max="25" width="9.8515625" style="0" customWidth="1"/>
    <col min="27" max="27" width="9.8515625" style="0" customWidth="1"/>
    <col min="29" max="29" width="9.7109375" style="0" customWidth="1"/>
    <col min="31" max="31" width="9.57421875" style="0" customWidth="1"/>
  </cols>
  <sheetData>
    <row r="1" spans="1:2" ht="15.75">
      <c r="A1" s="9" t="s">
        <v>25</v>
      </c>
      <c r="B1" s="9"/>
    </row>
    <row r="3" spans="1:31" ht="409.5">
      <c r="A3" s="2" t="s">
        <v>0</v>
      </c>
      <c r="B3" s="13" t="s">
        <v>38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24</v>
      </c>
      <c r="H3" s="3" t="s">
        <v>26</v>
      </c>
      <c r="I3" s="7" t="s">
        <v>5</v>
      </c>
      <c r="J3" s="3" t="s">
        <v>27</v>
      </c>
      <c r="K3" s="7" t="s">
        <v>6</v>
      </c>
      <c r="L3" s="3" t="s">
        <v>28</v>
      </c>
      <c r="M3" s="7" t="s">
        <v>7</v>
      </c>
      <c r="N3" s="3" t="s">
        <v>29</v>
      </c>
      <c r="O3" s="7" t="s">
        <v>8</v>
      </c>
      <c r="P3" s="3" t="s">
        <v>30</v>
      </c>
      <c r="Q3" s="7" t="s">
        <v>9</v>
      </c>
      <c r="R3" s="3" t="s">
        <v>31</v>
      </c>
      <c r="S3" s="7" t="s">
        <v>21</v>
      </c>
      <c r="T3" s="3" t="s">
        <v>32</v>
      </c>
      <c r="U3" s="7" t="s">
        <v>10</v>
      </c>
      <c r="V3" s="3" t="s">
        <v>33</v>
      </c>
      <c r="W3" s="7" t="s">
        <v>11</v>
      </c>
      <c r="X3" s="3" t="s">
        <v>34</v>
      </c>
      <c r="Y3" s="7" t="s">
        <v>12</v>
      </c>
      <c r="Z3" s="3" t="s">
        <v>35</v>
      </c>
      <c r="AA3" s="7" t="s">
        <v>13</v>
      </c>
      <c r="AB3" s="3" t="s">
        <v>36</v>
      </c>
      <c r="AC3" s="7" t="s">
        <v>14</v>
      </c>
      <c r="AD3" s="3" t="s">
        <v>37</v>
      </c>
      <c r="AE3" s="7" t="s">
        <v>15</v>
      </c>
    </row>
    <row r="4" spans="1:31" ht="15">
      <c r="A4" s="19" t="s">
        <v>23</v>
      </c>
      <c r="B4" s="25">
        <v>3</v>
      </c>
      <c r="C4" s="20">
        <v>677154</v>
      </c>
      <c r="D4" s="20" t="s">
        <v>16</v>
      </c>
      <c r="E4" s="20">
        <v>30</v>
      </c>
      <c r="F4" s="1" t="s">
        <v>17</v>
      </c>
      <c r="G4" s="1">
        <v>52934</v>
      </c>
      <c r="H4" s="1">
        <v>53378</v>
      </c>
      <c r="I4" s="1">
        <f>(H4-G4)*E4</f>
        <v>13320</v>
      </c>
      <c r="J4" s="1">
        <v>53802</v>
      </c>
      <c r="K4" s="1">
        <f>(J4-H4)*E4</f>
        <v>12720</v>
      </c>
      <c r="L4" s="1">
        <v>54147</v>
      </c>
      <c r="M4" s="1">
        <f>(L4-J4)*E4</f>
        <v>10350</v>
      </c>
      <c r="N4" s="1">
        <v>54353</v>
      </c>
      <c r="O4" s="1">
        <f>(N4-L4)*E4</f>
        <v>6180</v>
      </c>
      <c r="P4" s="1">
        <v>54671</v>
      </c>
      <c r="Q4" s="1">
        <f>(P4-N4)*E4</f>
        <v>9540</v>
      </c>
      <c r="R4" s="1">
        <v>54948</v>
      </c>
      <c r="S4" s="1">
        <f>(R4-P4)*E4</f>
        <v>8310</v>
      </c>
      <c r="T4" s="1">
        <v>55213</v>
      </c>
      <c r="U4" s="1">
        <f>(T4-R4)*E4</f>
        <v>7950</v>
      </c>
      <c r="V4" s="1">
        <f>55498</f>
        <v>55498</v>
      </c>
      <c r="W4" s="1">
        <f>(V4-T4)*E4</f>
        <v>8550</v>
      </c>
      <c r="X4" s="1">
        <f>55845+58</f>
        <v>55903</v>
      </c>
      <c r="Y4" s="1">
        <f>(X4-V4)*E4</f>
        <v>12150</v>
      </c>
      <c r="Z4" s="17" t="s">
        <v>39</v>
      </c>
      <c r="AA4" s="1">
        <v>0</v>
      </c>
      <c r="AB4" s="1"/>
      <c r="AC4" s="1">
        <v>0</v>
      </c>
      <c r="AD4" s="1"/>
      <c r="AE4" s="1">
        <f>(AD4-AB4)*E4</f>
        <v>0</v>
      </c>
    </row>
    <row r="5" spans="1:31" ht="15">
      <c r="A5" s="19"/>
      <c r="B5" s="26"/>
      <c r="C5" s="20"/>
      <c r="D5" s="20"/>
      <c r="E5" s="20"/>
      <c r="F5" s="1" t="s">
        <v>18</v>
      </c>
      <c r="G5" s="1">
        <v>43706</v>
      </c>
      <c r="H5" s="1">
        <v>44122</v>
      </c>
      <c r="I5" s="1">
        <f>(H5-G5)*E4</f>
        <v>12480</v>
      </c>
      <c r="J5" s="1">
        <v>44479</v>
      </c>
      <c r="K5" s="1">
        <f>(J5-H5)*E4</f>
        <v>10710</v>
      </c>
      <c r="L5" s="1">
        <f>44787</f>
        <v>44787</v>
      </c>
      <c r="M5" s="1">
        <f>(L5-J5)*E4</f>
        <v>9240</v>
      </c>
      <c r="N5" s="1">
        <v>44974</v>
      </c>
      <c r="O5" s="1">
        <f>(N5-L5)*E4</f>
        <v>5610</v>
      </c>
      <c r="P5" s="1">
        <v>45216</v>
      </c>
      <c r="Q5" s="1">
        <f>(P5-N5)*E4</f>
        <v>7260</v>
      </c>
      <c r="R5" s="1">
        <v>45449</v>
      </c>
      <c r="S5" s="1">
        <f>(R5-P5)*E4</f>
        <v>6990</v>
      </c>
      <c r="T5" s="1">
        <v>45704</v>
      </c>
      <c r="U5" s="1">
        <f>(T5-R5)*E4</f>
        <v>7650</v>
      </c>
      <c r="V5" s="1">
        <v>45923</v>
      </c>
      <c r="W5" s="1">
        <f>(V5-T5)*E4</f>
        <v>6570</v>
      </c>
      <c r="X5" s="1">
        <f>46210+59</f>
        <v>46269</v>
      </c>
      <c r="Y5" s="1">
        <f>(X5-V5)*E4</f>
        <v>10380</v>
      </c>
      <c r="Z5" s="18"/>
      <c r="AA5" s="1">
        <v>0</v>
      </c>
      <c r="AB5" s="1"/>
      <c r="AC5" s="1">
        <f>(AB5-Z5)*E4</f>
        <v>0</v>
      </c>
      <c r="AD5" s="1"/>
      <c r="AE5" s="1">
        <f>(AD5-AB5)*E4</f>
        <v>0</v>
      </c>
    </row>
    <row r="6" spans="1:31" ht="15">
      <c r="A6" s="19"/>
      <c r="B6" s="14"/>
      <c r="C6" s="20">
        <v>337977</v>
      </c>
      <c r="D6" s="20" t="s">
        <v>16</v>
      </c>
      <c r="E6" s="20">
        <v>30</v>
      </c>
      <c r="F6" s="1" t="s">
        <v>17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v>1</v>
      </c>
      <c r="Y6" s="1"/>
      <c r="Z6" s="1">
        <f>259-16</f>
        <v>243</v>
      </c>
      <c r="AA6" s="1">
        <f>(Z6-X6)*E6</f>
        <v>7260</v>
      </c>
      <c r="AB6" s="1">
        <v>619</v>
      </c>
      <c r="AC6" s="1">
        <f>(AB6-Z6)*E6</f>
        <v>11280</v>
      </c>
      <c r="AD6" s="1">
        <v>861</v>
      </c>
      <c r="AE6" s="1">
        <f>(AD6-AB6)*E6</f>
        <v>7260</v>
      </c>
    </row>
    <row r="7" spans="1:31" ht="15">
      <c r="A7" s="19"/>
      <c r="B7" s="14"/>
      <c r="C7" s="20"/>
      <c r="D7" s="20"/>
      <c r="E7" s="20"/>
      <c r="F7" s="1" t="s">
        <v>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>
        <v>1</v>
      </c>
      <c r="Y7" s="1"/>
      <c r="Z7" s="1">
        <f>243+16</f>
        <v>259</v>
      </c>
      <c r="AA7" s="1">
        <f>(Z7-X7)*E6</f>
        <v>7740</v>
      </c>
      <c r="AB7" s="1">
        <v>547</v>
      </c>
      <c r="AC7" s="1">
        <f>(AB7-Z7)*E6</f>
        <v>8640</v>
      </c>
      <c r="AD7" s="1">
        <v>778</v>
      </c>
      <c r="AE7" s="1">
        <f>(AD7-AB7)*E6</f>
        <v>6930</v>
      </c>
    </row>
    <row r="8" spans="1:31" ht="15">
      <c r="A8" s="19"/>
      <c r="B8" s="25">
        <v>2</v>
      </c>
      <c r="C8" s="20">
        <v>684498</v>
      </c>
      <c r="D8" s="20" t="s">
        <v>16</v>
      </c>
      <c r="E8" s="20">
        <v>40</v>
      </c>
      <c r="F8" s="1" t="s">
        <v>17</v>
      </c>
      <c r="G8" s="1">
        <v>19225</v>
      </c>
      <c r="H8" s="1">
        <v>19236</v>
      </c>
      <c r="I8" s="8">
        <f>(H8-G8)*E8</f>
        <v>440</v>
      </c>
      <c r="J8" s="1">
        <v>19236</v>
      </c>
      <c r="K8" s="1">
        <f>(J8-H8)*E8</f>
        <v>0</v>
      </c>
      <c r="L8" s="1">
        <v>19236</v>
      </c>
      <c r="M8" s="1">
        <f>(L8-J8)*E8</f>
        <v>0</v>
      </c>
      <c r="N8" s="1">
        <v>19236</v>
      </c>
      <c r="O8" s="1">
        <f>(N8-L8)*E8</f>
        <v>0</v>
      </c>
      <c r="P8" s="1">
        <v>19236</v>
      </c>
      <c r="Q8" s="1">
        <f>(P8-N8)*E8</f>
        <v>0</v>
      </c>
      <c r="R8" s="1">
        <v>19236</v>
      </c>
      <c r="S8" s="1">
        <f>(R8-P8)*E8</f>
        <v>0</v>
      </c>
      <c r="T8" s="1">
        <v>19236</v>
      </c>
      <c r="U8" s="1">
        <f>(T8-R8)*E8</f>
        <v>0</v>
      </c>
      <c r="V8" s="1">
        <v>19236</v>
      </c>
      <c r="W8" s="1">
        <f>(V8-T8)*E8</f>
        <v>0</v>
      </c>
      <c r="X8" s="1">
        <v>19236</v>
      </c>
      <c r="Y8" s="1">
        <f>(X8-V8)*E8</f>
        <v>0</v>
      </c>
      <c r="Z8" s="17" t="s">
        <v>39</v>
      </c>
      <c r="AA8" s="1">
        <v>0</v>
      </c>
      <c r="AB8" s="1"/>
      <c r="AC8" s="1">
        <v>0</v>
      </c>
      <c r="AD8" s="1"/>
      <c r="AE8" s="1">
        <f>(AD8-AB8)*E8</f>
        <v>0</v>
      </c>
    </row>
    <row r="9" spans="1:31" ht="15">
      <c r="A9" s="19"/>
      <c r="B9" s="26"/>
      <c r="C9" s="20"/>
      <c r="D9" s="20"/>
      <c r="E9" s="20"/>
      <c r="F9" s="1" t="s">
        <v>18</v>
      </c>
      <c r="G9" s="1">
        <v>17371</v>
      </c>
      <c r="H9" s="1">
        <v>17522</v>
      </c>
      <c r="I9" s="8">
        <f>(H9-G9)*E8</f>
        <v>6040</v>
      </c>
      <c r="J9" s="1">
        <v>17649</v>
      </c>
      <c r="K9" s="1">
        <f>(J9-H9)*E8</f>
        <v>5080</v>
      </c>
      <c r="L9" s="1">
        <v>17767</v>
      </c>
      <c r="M9" s="1">
        <f>(L9-J9)*E8</f>
        <v>4720</v>
      </c>
      <c r="N9" s="1">
        <v>17835</v>
      </c>
      <c r="O9" s="1">
        <f>(N9-L9)*E8</f>
        <v>2720</v>
      </c>
      <c r="P9" s="1">
        <v>17925</v>
      </c>
      <c r="Q9" s="1">
        <f>(P9-N9)*E8</f>
        <v>3600</v>
      </c>
      <c r="R9" s="1">
        <v>18007</v>
      </c>
      <c r="S9" s="1">
        <f>(R9-P9)*E8</f>
        <v>3280</v>
      </c>
      <c r="T9" s="1">
        <v>18096</v>
      </c>
      <c r="U9" s="1">
        <f>(T9-R9)*E8</f>
        <v>3560</v>
      </c>
      <c r="V9" s="1">
        <v>18176</v>
      </c>
      <c r="W9" s="1">
        <f>(V9-T9)*E8</f>
        <v>3200</v>
      </c>
      <c r="X9" s="1">
        <f>18275+20</f>
        <v>18295</v>
      </c>
      <c r="Y9" s="1">
        <f>(X9-V9)*E8</f>
        <v>4760</v>
      </c>
      <c r="Z9" s="18"/>
      <c r="AA9" s="1">
        <v>0</v>
      </c>
      <c r="AB9" s="1"/>
      <c r="AC9" s="1">
        <f>(AB9-Z9)*E8</f>
        <v>0</v>
      </c>
      <c r="AD9" s="1"/>
      <c r="AE9" s="1">
        <f>(AD9-AB9)*E8</f>
        <v>0</v>
      </c>
    </row>
    <row r="10" spans="1:31" ht="15">
      <c r="A10" s="19"/>
      <c r="B10" s="14"/>
      <c r="C10" s="20">
        <v>338020</v>
      </c>
      <c r="D10" s="20" t="s">
        <v>16</v>
      </c>
      <c r="E10" s="20">
        <v>40</v>
      </c>
      <c r="F10" s="1" t="s">
        <v>17</v>
      </c>
      <c r="G10" s="1"/>
      <c r="H10" s="1"/>
      <c r="I10" s="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1</v>
      </c>
      <c r="Y10" s="1"/>
      <c r="Z10" s="1">
        <f>93-8</f>
        <v>85</v>
      </c>
      <c r="AA10" s="1">
        <f>(Z10-X10)*E10</f>
        <v>3360</v>
      </c>
      <c r="AB10" s="1">
        <v>224</v>
      </c>
      <c r="AC10" s="1">
        <f>(AB10-Z10)*E10</f>
        <v>5560</v>
      </c>
      <c r="AD10" s="1">
        <v>318</v>
      </c>
      <c r="AE10" s="1">
        <f>(AD10-AB10)*E10</f>
        <v>3760</v>
      </c>
    </row>
    <row r="11" spans="1:31" ht="15">
      <c r="A11" s="19"/>
      <c r="B11" s="14"/>
      <c r="C11" s="20"/>
      <c r="D11" s="20"/>
      <c r="E11" s="20"/>
      <c r="F11" s="1" t="s">
        <v>18</v>
      </c>
      <c r="G11" s="1"/>
      <c r="H11" s="1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1</v>
      </c>
      <c r="Y11" s="1"/>
      <c r="Z11" s="1">
        <f>85+8</f>
        <v>93</v>
      </c>
      <c r="AA11" s="1">
        <f>(Z11-X11)*E10</f>
        <v>3680</v>
      </c>
      <c r="AB11" s="1">
        <v>196</v>
      </c>
      <c r="AC11" s="1">
        <f>(AB11-Z11)*E10</f>
        <v>4120</v>
      </c>
      <c r="AD11" s="1">
        <v>282</v>
      </c>
      <c r="AE11" s="1">
        <f>(AD11-AB11)*E10</f>
        <v>3440</v>
      </c>
    </row>
    <row r="12" spans="1:31" ht="15">
      <c r="A12" s="19"/>
      <c r="B12" s="25">
        <v>1</v>
      </c>
      <c r="C12" s="23">
        <v>685201</v>
      </c>
      <c r="D12" s="21" t="s">
        <v>22</v>
      </c>
      <c r="E12" s="20">
        <v>20</v>
      </c>
      <c r="F12" s="1" t="s">
        <v>17</v>
      </c>
      <c r="G12" s="1">
        <v>24028</v>
      </c>
      <c r="H12" s="1">
        <v>24212</v>
      </c>
      <c r="I12" s="1">
        <f>(H12-G12)*E12</f>
        <v>3680</v>
      </c>
      <c r="J12" s="1">
        <v>24396</v>
      </c>
      <c r="K12" s="1">
        <f>(J12-H12)*E12</f>
        <v>3680</v>
      </c>
      <c r="L12" s="1">
        <v>24545</v>
      </c>
      <c r="M12" s="1">
        <f>(L12-J12)*E12</f>
        <v>2980</v>
      </c>
      <c r="N12" s="1">
        <v>24636</v>
      </c>
      <c r="O12" s="1">
        <f>(N12-L12)*E12</f>
        <v>1820</v>
      </c>
      <c r="P12" s="1">
        <v>24773</v>
      </c>
      <c r="Q12" s="1">
        <f>(P12-N12)*E12</f>
        <v>2740</v>
      </c>
      <c r="R12" s="1">
        <v>24903</v>
      </c>
      <c r="S12" s="1">
        <f>(R12-P12)*E12</f>
        <v>2600</v>
      </c>
      <c r="T12" s="1">
        <v>25126</v>
      </c>
      <c r="U12" s="1">
        <f>(T12-R12)*E12</f>
        <v>4460</v>
      </c>
      <c r="V12" s="1">
        <v>25269</v>
      </c>
      <c r="W12" s="1">
        <f>(V12-T12)*E12</f>
        <v>2860</v>
      </c>
      <c r="X12" s="1">
        <v>25269</v>
      </c>
      <c r="Y12" s="1">
        <f>(X12-V12)*E12</f>
        <v>0</v>
      </c>
      <c r="Z12" s="17" t="s">
        <v>39</v>
      </c>
      <c r="AA12" s="1">
        <v>0</v>
      </c>
      <c r="AB12" s="1"/>
      <c r="AC12" s="1">
        <v>0</v>
      </c>
      <c r="AD12" s="1"/>
      <c r="AE12" s="1">
        <f>(AD12-AB12)*E12</f>
        <v>0</v>
      </c>
    </row>
    <row r="13" spans="1:31" ht="15">
      <c r="A13" s="19"/>
      <c r="B13" s="26"/>
      <c r="C13" s="24"/>
      <c r="D13" s="22"/>
      <c r="E13" s="20"/>
      <c r="F13" s="1" t="s">
        <v>18</v>
      </c>
      <c r="G13" s="1">
        <v>23532</v>
      </c>
      <c r="H13" s="1">
        <v>23740</v>
      </c>
      <c r="I13" s="1">
        <f>(H13-G13)*E12</f>
        <v>4160</v>
      </c>
      <c r="J13" s="1">
        <v>23940</v>
      </c>
      <c r="K13" s="1">
        <f>(J13-H13)*E12</f>
        <v>4000</v>
      </c>
      <c r="L13" s="1">
        <v>24114</v>
      </c>
      <c r="M13" s="1">
        <f>(L13-J13)*E12</f>
        <v>3480</v>
      </c>
      <c r="N13" s="1">
        <v>24210</v>
      </c>
      <c r="O13" s="1">
        <f>(N13-L13)*E12</f>
        <v>1920</v>
      </c>
      <c r="P13" s="1">
        <v>24340</v>
      </c>
      <c r="Q13" s="1">
        <f>(P13-N13)*E12</f>
        <v>2600</v>
      </c>
      <c r="R13" s="1">
        <v>24453</v>
      </c>
      <c r="S13" s="1">
        <f>(R13-P13)*E12</f>
        <v>2260</v>
      </c>
      <c r="T13" s="1">
        <v>24565</v>
      </c>
      <c r="U13" s="1">
        <f>(T13-R13)*E12</f>
        <v>2240</v>
      </c>
      <c r="V13" s="1">
        <v>24672</v>
      </c>
      <c r="W13" s="1">
        <f>(V13-T13)*E12</f>
        <v>2140</v>
      </c>
      <c r="X13" s="1">
        <f>24800+26</f>
        <v>24826</v>
      </c>
      <c r="Y13" s="1">
        <f>(X13-V13)*E12</f>
        <v>3080</v>
      </c>
      <c r="Z13" s="18"/>
      <c r="AA13" s="1">
        <v>0</v>
      </c>
      <c r="AB13" s="1"/>
      <c r="AC13" s="1">
        <f>(AB13-Z13)*E12</f>
        <v>0</v>
      </c>
      <c r="AD13" s="1"/>
      <c r="AE13" s="1">
        <f>(AD13-AB13)*E12</f>
        <v>0</v>
      </c>
    </row>
    <row r="14" spans="1:32" ht="15" customHeight="1">
      <c r="A14" s="19"/>
      <c r="B14" s="14"/>
      <c r="C14" s="23">
        <v>333483</v>
      </c>
      <c r="D14" s="21" t="s">
        <v>22</v>
      </c>
      <c r="E14" s="20">
        <v>20</v>
      </c>
      <c r="F14" s="1" t="s">
        <v>17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>
        <v>1</v>
      </c>
      <c r="Y14" s="1"/>
      <c r="Z14" s="1">
        <f>41-15</f>
        <v>26</v>
      </c>
      <c r="AA14" s="1">
        <f>(Z14-X14)*E14</f>
        <v>500</v>
      </c>
      <c r="AB14" s="1">
        <v>95</v>
      </c>
      <c r="AC14" s="1">
        <f>(AB14-Z14)*E14</f>
        <v>1380</v>
      </c>
      <c r="AD14" s="1">
        <v>132</v>
      </c>
      <c r="AE14" s="1">
        <f>(AD14-AB14)*E14</f>
        <v>740</v>
      </c>
      <c r="AF14" s="16"/>
    </row>
    <row r="15" spans="1:31" ht="15">
      <c r="A15" s="19"/>
      <c r="B15" s="14"/>
      <c r="C15" s="24"/>
      <c r="D15" s="22"/>
      <c r="E15" s="20"/>
      <c r="F15" s="1" t="s">
        <v>18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>
        <v>1</v>
      </c>
      <c r="Y15" s="1"/>
      <c r="Z15" s="1">
        <f>26+15</f>
        <v>41</v>
      </c>
      <c r="AA15" s="1">
        <f>(Z15-X15)*E14</f>
        <v>800</v>
      </c>
      <c r="AB15" s="1">
        <v>57</v>
      </c>
      <c r="AC15" s="1">
        <f>(AB15-Z15)*E14</f>
        <v>320</v>
      </c>
      <c r="AD15" s="1">
        <v>81</v>
      </c>
      <c r="AE15" s="1">
        <f>(AD15-AB15)*E14</f>
        <v>480</v>
      </c>
    </row>
    <row r="16" spans="1:31" ht="15" customHeight="1">
      <c r="A16" s="19"/>
      <c r="B16" s="25">
        <v>4</v>
      </c>
      <c r="C16" s="20">
        <v>624801</v>
      </c>
      <c r="D16" s="20" t="s">
        <v>19</v>
      </c>
      <c r="E16" s="20">
        <v>20</v>
      </c>
      <c r="F16" s="1" t="s">
        <v>17</v>
      </c>
      <c r="G16" s="1">
        <v>7019</v>
      </c>
      <c r="H16" s="1">
        <v>7019</v>
      </c>
      <c r="I16" s="1">
        <f>(H16-G16)*E16</f>
        <v>0</v>
      </c>
      <c r="J16" s="1">
        <v>7019</v>
      </c>
      <c r="K16" s="1">
        <f>(J16-H16)*E16</f>
        <v>0</v>
      </c>
      <c r="L16" s="1">
        <v>7019</v>
      </c>
      <c r="M16" s="1">
        <f>(L16-J16)*E16</f>
        <v>0</v>
      </c>
      <c r="N16" s="1">
        <v>7019</v>
      </c>
      <c r="O16" s="1">
        <f>(N16-L16)*E16</f>
        <v>0</v>
      </c>
      <c r="P16" s="8">
        <v>7019</v>
      </c>
      <c r="Q16" s="1">
        <f>(P16-N16)*E16</f>
        <v>0</v>
      </c>
      <c r="R16" s="1">
        <v>7019</v>
      </c>
      <c r="S16" s="1">
        <f>(R16-P16)*E16</f>
        <v>0</v>
      </c>
      <c r="T16" s="1">
        <v>7019</v>
      </c>
      <c r="U16" s="1">
        <f>(T16-R16)*E16</f>
        <v>0</v>
      </c>
      <c r="V16" s="1">
        <v>7019</v>
      </c>
      <c r="W16" s="1">
        <f>(V16-T16)*E16</f>
        <v>0</v>
      </c>
      <c r="X16" s="1">
        <v>7019</v>
      </c>
      <c r="Y16" s="1">
        <f>(X16-V16)*E16</f>
        <v>0</v>
      </c>
      <c r="Z16" s="17" t="s">
        <v>39</v>
      </c>
      <c r="AA16" s="1">
        <v>0</v>
      </c>
      <c r="AB16" s="1"/>
      <c r="AC16" s="1">
        <v>0</v>
      </c>
      <c r="AD16" s="1"/>
      <c r="AE16" s="1">
        <f>(AD16-AB16)*E16</f>
        <v>0</v>
      </c>
    </row>
    <row r="17" spans="1:31" ht="15">
      <c r="A17" s="19"/>
      <c r="B17" s="26"/>
      <c r="C17" s="20"/>
      <c r="D17" s="20"/>
      <c r="E17" s="20"/>
      <c r="F17" s="1" t="s">
        <v>18</v>
      </c>
      <c r="G17" s="1"/>
      <c r="H17" s="1"/>
      <c r="I17" s="1">
        <f>(H17-G17)*E16</f>
        <v>0</v>
      </c>
      <c r="J17" s="1"/>
      <c r="K17" s="1">
        <f>(J17-H17)*E16</f>
        <v>0</v>
      </c>
      <c r="L17" s="1"/>
      <c r="M17" s="1">
        <f>(L17-J17)*E16</f>
        <v>0</v>
      </c>
      <c r="N17" s="1"/>
      <c r="O17" s="1">
        <f>(N17-L17)*E16</f>
        <v>0</v>
      </c>
      <c r="P17" s="1"/>
      <c r="Q17" s="1">
        <f>(P17-N17)*E16</f>
        <v>0</v>
      </c>
      <c r="R17" s="1"/>
      <c r="S17" s="1">
        <f>(R17-P17)*E16</f>
        <v>0</v>
      </c>
      <c r="T17" s="1"/>
      <c r="U17" s="1">
        <f>(T17-R17)*E16</f>
        <v>0</v>
      </c>
      <c r="V17" s="1"/>
      <c r="W17" s="1">
        <f>(V17-T17)*E16</f>
        <v>0</v>
      </c>
      <c r="X17" s="1"/>
      <c r="Y17" s="1">
        <f>(X17-V17)*E16</f>
        <v>0</v>
      </c>
      <c r="Z17" s="18"/>
      <c r="AA17" s="1">
        <v>0</v>
      </c>
      <c r="AB17" s="1"/>
      <c r="AC17" s="1">
        <f>(AB17-Z17)*E16</f>
        <v>0</v>
      </c>
      <c r="AD17" s="1"/>
      <c r="AE17" s="1">
        <f>(AD17-AB17)*E16</f>
        <v>0</v>
      </c>
    </row>
    <row r="18" spans="1:31" ht="15">
      <c r="A18" s="19"/>
      <c r="B18" s="15"/>
      <c r="C18" s="20">
        <v>337985</v>
      </c>
      <c r="D18" s="20" t="s">
        <v>19</v>
      </c>
      <c r="E18" s="20">
        <v>20</v>
      </c>
      <c r="F18" s="1" t="s">
        <v>17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>
        <v>1</v>
      </c>
      <c r="Y18" s="1"/>
      <c r="Z18" s="1">
        <v>79</v>
      </c>
      <c r="AA18" s="1">
        <f>(Z18-X18)*E18</f>
        <v>1560</v>
      </c>
      <c r="AB18" s="1">
        <v>175</v>
      </c>
      <c r="AC18" s="1">
        <f>(AB18-Z18)*E18</f>
        <v>1920</v>
      </c>
      <c r="AD18" s="1">
        <v>240</v>
      </c>
      <c r="AE18" s="1">
        <f>(AD18-AB18)*E18</f>
        <v>1300</v>
      </c>
    </row>
    <row r="19" spans="1:31" ht="15">
      <c r="A19" s="19"/>
      <c r="B19" s="15"/>
      <c r="C19" s="20"/>
      <c r="D19" s="20"/>
      <c r="E19" s="20"/>
      <c r="F19" s="1" t="s">
        <v>18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>
        <v>1</v>
      </c>
      <c r="Y19" s="1"/>
      <c r="Z19" s="1">
        <v>102</v>
      </c>
      <c r="AA19" s="1">
        <f>(Z19-X19)*E18</f>
        <v>2020</v>
      </c>
      <c r="AB19" s="1">
        <v>218</v>
      </c>
      <c r="AC19" s="1">
        <f>(AB19-Z19)*E18</f>
        <v>2320</v>
      </c>
      <c r="AD19" s="1">
        <v>298</v>
      </c>
      <c r="AE19" s="1">
        <f>(AD19-AB19)*E18</f>
        <v>1600</v>
      </c>
    </row>
    <row r="20" spans="1:31" ht="15">
      <c r="A20" s="19"/>
      <c r="B20" s="10"/>
      <c r="C20" s="27" t="s">
        <v>20</v>
      </c>
      <c r="D20" s="28"/>
      <c r="E20" s="29"/>
      <c r="F20" s="5" t="s">
        <v>17</v>
      </c>
      <c r="G20" s="6">
        <f aca="true" t="shared" si="0" ref="G20:J21">G4+G8+G12+G16</f>
        <v>103206</v>
      </c>
      <c r="H20" s="6">
        <f t="shared" si="0"/>
        <v>103845</v>
      </c>
      <c r="I20" s="6">
        <f t="shared" si="0"/>
        <v>17440</v>
      </c>
      <c r="J20" s="6">
        <f t="shared" si="0"/>
        <v>104453</v>
      </c>
      <c r="K20" s="6">
        <f>K4+K8+K12+K16</f>
        <v>16400</v>
      </c>
      <c r="L20" s="6"/>
      <c r="M20" s="6">
        <f>M4+M8+M12+M16</f>
        <v>13330</v>
      </c>
      <c r="N20" s="6"/>
      <c r="O20" s="6">
        <f>O4+O8+O12+O16</f>
        <v>8000</v>
      </c>
      <c r="P20" s="6"/>
      <c r="Q20" s="6">
        <f>Q4+Q8+Q12+Q16</f>
        <v>12280</v>
      </c>
      <c r="R20" s="6"/>
      <c r="S20" s="6">
        <f>S4+S8+S12+S16</f>
        <v>10910</v>
      </c>
      <c r="T20" s="6"/>
      <c r="U20" s="6">
        <f>U4+U8+U12+U16</f>
        <v>12410</v>
      </c>
      <c r="V20" s="6"/>
      <c r="W20" s="6">
        <f>W4+W8+W12+W16</f>
        <v>11410</v>
      </c>
      <c r="X20" s="6"/>
      <c r="Y20" s="6">
        <f>Y4+Y8+Y12+Y16</f>
        <v>12150</v>
      </c>
      <c r="Z20" s="6"/>
      <c r="AA20" s="6">
        <f>AA4+AA6+AA8+AA10+AA12+AA14+AA16+AA18</f>
        <v>12680</v>
      </c>
      <c r="AB20" s="6"/>
      <c r="AC20" s="6">
        <f>AC4+AC6+AC8+AC10+AC12+AC14+AC16+AC18</f>
        <v>20140</v>
      </c>
      <c r="AD20" s="6"/>
      <c r="AE20" s="6">
        <f>AE4+AE6+AE8+AE10+AE12+AE14+AE16+AE18</f>
        <v>13060</v>
      </c>
    </row>
    <row r="21" spans="1:31" ht="15">
      <c r="A21" s="19"/>
      <c r="B21" s="11"/>
      <c r="C21" s="30"/>
      <c r="D21" s="31"/>
      <c r="E21" s="32"/>
      <c r="F21" s="5" t="s">
        <v>18</v>
      </c>
      <c r="G21" s="6">
        <f t="shared" si="0"/>
        <v>84609</v>
      </c>
      <c r="H21" s="6">
        <f t="shared" si="0"/>
        <v>85384</v>
      </c>
      <c r="I21" s="6">
        <f t="shared" si="0"/>
        <v>22680</v>
      </c>
      <c r="J21" s="6">
        <f t="shared" si="0"/>
        <v>86068</v>
      </c>
      <c r="K21" s="6">
        <f>K5+K9+K13+K17</f>
        <v>19790</v>
      </c>
      <c r="L21" s="6"/>
      <c r="M21" s="6">
        <f>M5+M9+M13+M17</f>
        <v>17440</v>
      </c>
      <c r="N21" s="6"/>
      <c r="O21" s="6">
        <f>O5+O9+O13+O17</f>
        <v>10250</v>
      </c>
      <c r="P21" s="6"/>
      <c r="Q21" s="6">
        <f>Q5+Q9+Q13+Q17</f>
        <v>13460</v>
      </c>
      <c r="R21" s="6"/>
      <c r="S21" s="6">
        <f>S5+S9+S13+S17</f>
        <v>12530</v>
      </c>
      <c r="T21" s="6"/>
      <c r="U21" s="6">
        <f>U5+U9+U13+U17</f>
        <v>13450</v>
      </c>
      <c r="V21" s="6"/>
      <c r="W21" s="6">
        <f>W5+W9+W13+W17</f>
        <v>11910</v>
      </c>
      <c r="X21" s="6"/>
      <c r="Y21" s="6">
        <f>Y5+Y9+Y13+Y17</f>
        <v>18220</v>
      </c>
      <c r="Z21" s="6"/>
      <c r="AA21" s="6">
        <f>AA5+AA7+AA9+AA11+AA13+AA15+AA17+AA19</f>
        <v>14240</v>
      </c>
      <c r="AB21" s="6"/>
      <c r="AC21" s="6">
        <f>AC5+AC7+AC9+AC11+AC13+AC15+AC17+AC19</f>
        <v>15400</v>
      </c>
      <c r="AD21" s="6"/>
      <c r="AE21" s="6">
        <f>AE5+AE7+AE9+AE11+AE13+AE15+AE17+AE19</f>
        <v>12450</v>
      </c>
    </row>
    <row r="22" spans="1:2" ht="0.75" customHeight="1">
      <c r="A22" s="19"/>
      <c r="B22" s="12"/>
    </row>
    <row r="23" spans="1:2" ht="15" hidden="1">
      <c r="A23" s="19"/>
      <c r="B23" s="12"/>
    </row>
    <row r="24" spans="1:2" ht="15" customHeight="1" hidden="1">
      <c r="A24" s="19"/>
      <c r="B24" s="12"/>
    </row>
    <row r="25" spans="1:2" ht="15" hidden="1">
      <c r="A25" s="19"/>
      <c r="B25" s="12"/>
    </row>
    <row r="26" spans="1:2" ht="15" hidden="1">
      <c r="A26" s="19"/>
      <c r="B26" s="12"/>
    </row>
    <row r="27" spans="1:2" ht="15" hidden="1">
      <c r="A27" s="19"/>
      <c r="B27" s="12"/>
    </row>
  </sheetData>
  <sheetProtection/>
  <mergeCells count="34">
    <mergeCell ref="C14:C15"/>
    <mergeCell ref="D14:D15"/>
    <mergeCell ref="E14:E15"/>
    <mergeCell ref="C18:C19"/>
    <mergeCell ref="D18:D19"/>
    <mergeCell ref="E18:E19"/>
    <mergeCell ref="C6:C7"/>
    <mergeCell ref="D6:D7"/>
    <mergeCell ref="E6:E7"/>
    <mergeCell ref="C10:C11"/>
    <mergeCell ref="D10:D11"/>
    <mergeCell ref="E10:E11"/>
    <mergeCell ref="C20:E21"/>
    <mergeCell ref="C16:C17"/>
    <mergeCell ref="D16:D17"/>
    <mergeCell ref="E16:E17"/>
    <mergeCell ref="B4:B5"/>
    <mergeCell ref="B8:B9"/>
    <mergeCell ref="B12:B13"/>
    <mergeCell ref="B16:B17"/>
    <mergeCell ref="A4:A27"/>
    <mergeCell ref="C4:C5"/>
    <mergeCell ref="D4:D5"/>
    <mergeCell ref="E4:E5"/>
    <mergeCell ref="C8:C9"/>
    <mergeCell ref="D8:D9"/>
    <mergeCell ref="E8:E9"/>
    <mergeCell ref="D12:D13"/>
    <mergeCell ref="E12:E13"/>
    <mergeCell ref="C12:C13"/>
    <mergeCell ref="Z4:Z5"/>
    <mergeCell ref="Z8:Z9"/>
    <mergeCell ref="Z12:Z13"/>
    <mergeCell ref="Z16:Z17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2016-01-18T12:29:36Z</cp:lastPrinted>
  <dcterms:created xsi:type="dcterms:W3CDTF">2012-08-09T03:43:36Z</dcterms:created>
  <dcterms:modified xsi:type="dcterms:W3CDTF">2016-02-01T07:16:42Z</dcterms:modified>
  <cp:category/>
  <cp:version/>
  <cp:contentType/>
  <cp:contentStatus/>
</cp:coreProperties>
</file>