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60"/>
  </bookViews>
  <sheets>
    <sheet name="41" sheetId="1" r:id="rId1"/>
  </sheets>
  <calcPr calcId="145621"/>
</workbook>
</file>

<file path=xl/calcChain.xml><?xml version="1.0" encoding="utf-8"?>
<calcChain xmlns="http://schemas.openxmlformats.org/spreadsheetml/2006/main">
  <c r="C38" i="1" l="1"/>
  <c r="C37" i="1"/>
  <c r="C36" i="1"/>
  <c r="C35" i="1"/>
  <c r="C39" i="1" s="1"/>
  <c r="C29" i="1"/>
  <c r="C28" i="1"/>
  <c r="C30" i="1" s="1"/>
  <c r="C20" i="1"/>
  <c r="C18" i="1"/>
  <c r="C17" i="1"/>
  <c r="C16" i="1"/>
  <c r="C22" i="1" s="1"/>
  <c r="C14" i="1"/>
  <c r="C8" i="1"/>
  <c r="C10" i="1" s="1"/>
  <c r="C40" i="1" s="1"/>
  <c r="C42" i="1" s="1"/>
</calcChain>
</file>

<file path=xl/sharedStrings.xml><?xml version="1.0" encoding="utf-8"?>
<sst xmlns="http://schemas.openxmlformats.org/spreadsheetml/2006/main" count="82" uniqueCount="76">
  <si>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</si>
  <si>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</si>
  <si>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Ухтомская, 41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</si>
  <si>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</si>
  <si>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</si>
  <si>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</si>
  <si>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</si>
  <si>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</si>
  <si>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</si>
  <si>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</si>
  <si>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Экспертное строительно-техническое исследование</t>
  </si>
  <si>
    <t xml:space="preserve">Д-р 3/79и-16 от 04.03.2016г. </t>
  </si>
  <si>
    <t>2.1.2.</t>
  </si>
  <si>
    <t>Монтаж дверей</t>
  </si>
  <si>
    <t>НеоКрил, Д-р поставки №212/П/2016 от 28.10.2016г.</t>
  </si>
  <si>
    <t>Эксплуатация (материалы)</t>
  </si>
  <si>
    <t>Списание материалов в производство по требованиям-накладным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</si>
  <si>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</si>
  <si>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</si>
  <si>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</si>
  <si>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</si>
  <si>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</si>
  <si>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</si>
  <si>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</si>
  <si>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</si>
  <si>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</si>
  <si>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</si>
  <si>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</si>
  <si>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</si>
  <si>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</si>
  <si>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</si>
  <si>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</si>
  <si>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</si>
  <si>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</si>
  <si>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</si>
  <si>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</si>
  <si>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Расчистка ливневой канализации</t>
  </si>
  <si>
    <t>Дубровина Н.И., Д-р №3 от 15.01.2016г.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</si>
  <si>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</si>
  <si>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</si>
  <si>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</si>
  <si>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</si>
  <si>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</si>
  <si>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</si>
  <si>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</si>
  <si>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</si>
  <si>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Замена трансформаторов тока и общедомовых приборов учета электроэнергии</t>
  </si>
  <si>
    <t>ООО "Эолкам-сервис", д-р от 01.02.2016г.</t>
  </si>
  <si>
    <t>2.4.2.</t>
  </si>
  <si>
    <t>Работы по прокладке кабеля</t>
  </si>
  <si>
    <t>ООО "ОТИС Лифт", д-р B7ТU-0004 от 01.08.16</t>
  </si>
  <si>
    <t>2.4.3.</t>
  </si>
  <si>
    <t>Промывка трубопроводов d 150 мм</t>
  </si>
  <si>
    <t>Караусов А.И., д-р</t>
  </si>
  <si>
    <t>2.4.4.</t>
  </si>
  <si>
    <t>Страхование лифтов</t>
  </si>
  <si>
    <t>2.4.5.</t>
  </si>
  <si>
    <t>Техническое обслуживание лифтов</t>
  </si>
  <si>
    <t>ООО "ОТИС Лифт", д-р B7OPU-005644 от 15.06.11</t>
  </si>
  <si>
    <t>2.4.6.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</si>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</sst>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0"/>
  <sheetViews>
    <sheetView tabSelected="1" workbookViewId="0">
      <pane ySplit="4" topLeftCell="A5" activePane="bottomLeft" state="frozen"/>
      <selection pane="bottomLeft" activeCell="H17" sqref="H17"/>
    </sheetView>
  </sheetViews>
  <sheetFormatPr defaultRowHeight="15.75" x14ac:dyDescent="0.25"/>
  <cols>
    <col min="1" max="1" width="9.28515625" style="36" customWidth="1"/>
    <col min="2" max="2" width="54.140625" style="37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idden="1" x14ac:dyDescent="0.25">
      <c r="A6" s="5" t="s">
        <v>9</v>
      </c>
      <c r="B6" s="13" t="s">
        <v>10</v>
      </c>
      <c r="C6" s="6"/>
      <c r="D6" s="14" t="s">
        <v>11</v>
      </c>
    </row>
    <row r="7" spans="1:4" ht="25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9</v>
      </c>
      <c r="B8" s="13" t="s">
        <v>15</v>
      </c>
      <c r="C8" s="6">
        <f>79515.1-C21-C19-125.65-3305</f>
        <v>56284.450000000004</v>
      </c>
      <c r="D8" s="14" t="s">
        <v>16</v>
      </c>
    </row>
    <row r="9" spans="1:4" hidden="1" x14ac:dyDescent="0.25">
      <c r="A9" s="5"/>
      <c r="B9" s="13"/>
      <c r="C9" s="6"/>
      <c r="D9" s="7"/>
    </row>
    <row r="10" spans="1:4" s="12" customFormat="1" x14ac:dyDescent="0.25">
      <c r="A10" s="8" t="s">
        <v>17</v>
      </c>
      <c r="B10" s="15"/>
      <c r="C10" s="16">
        <f>SUM(C6:C9)</f>
        <v>56284.450000000004</v>
      </c>
      <c r="D10" s="17"/>
    </row>
    <row r="11" spans="1:4" s="12" customFormat="1" x14ac:dyDescent="0.25">
      <c r="A11" s="8" t="s">
        <v>18</v>
      </c>
      <c r="B11" s="9" t="s">
        <v>19</v>
      </c>
      <c r="C11" s="10"/>
      <c r="D11" s="11"/>
    </row>
    <row r="12" spans="1:4" ht="18.75" customHeight="1" x14ac:dyDescent="0.25">
      <c r="A12" s="18" t="s">
        <v>20</v>
      </c>
      <c r="B12" s="13" t="s">
        <v>21</v>
      </c>
      <c r="C12" s="6">
        <v>5929.64</v>
      </c>
      <c r="D12" s="19" t="s">
        <v>22</v>
      </c>
    </row>
    <row r="13" spans="1:4" ht="16.5" customHeight="1" x14ac:dyDescent="0.25">
      <c r="A13" s="5" t="s">
        <v>23</v>
      </c>
      <c r="B13" s="13" t="s">
        <v>24</v>
      </c>
      <c r="C13" s="6">
        <v>73046.69</v>
      </c>
      <c r="D13" s="20"/>
    </row>
    <row r="14" spans="1:4" s="12" customFormat="1" x14ac:dyDescent="0.25">
      <c r="A14" s="8" t="s">
        <v>17</v>
      </c>
      <c r="B14" s="15"/>
      <c r="C14" s="16">
        <f>SUM(C12:C13)</f>
        <v>78976.33</v>
      </c>
      <c r="D14" s="17"/>
    </row>
    <row r="15" spans="1:4" s="12" customFormat="1" ht="49.5" customHeight="1" x14ac:dyDescent="0.25">
      <c r="A15" s="8" t="s">
        <v>25</v>
      </c>
      <c r="B15" s="21" t="s">
        <v>26</v>
      </c>
      <c r="C15" s="21"/>
      <c r="D15" s="21"/>
    </row>
    <row r="16" spans="1:4" x14ac:dyDescent="0.25">
      <c r="A16" s="5" t="s">
        <v>27</v>
      </c>
      <c r="B16" s="13" t="s">
        <v>28</v>
      </c>
      <c r="C16" s="6">
        <f>0.13+12.82+3.26+318.35+3305+125.65</f>
        <v>3765.21</v>
      </c>
      <c r="D16" s="7"/>
    </row>
    <row r="17" spans="1:4" ht="50.25" customHeight="1" x14ac:dyDescent="0.25">
      <c r="A17" s="5" t="s">
        <v>29</v>
      </c>
      <c r="B17" s="13" t="s">
        <v>30</v>
      </c>
      <c r="C17" s="6">
        <f>1361.98-4.11</f>
        <v>1357.8700000000001</v>
      </c>
      <c r="D17" s="14" t="s">
        <v>31</v>
      </c>
    </row>
    <row r="18" spans="1:4" ht="25.5" x14ac:dyDescent="0.25">
      <c r="A18" s="5" t="s">
        <v>32</v>
      </c>
      <c r="B18" s="13" t="s">
        <v>33</v>
      </c>
      <c r="C18" s="6">
        <f>484.59+242759.28</f>
        <v>243243.87</v>
      </c>
      <c r="D18" s="14" t="s">
        <v>34</v>
      </c>
    </row>
    <row r="19" spans="1:4" ht="25.5" x14ac:dyDescent="0.25">
      <c r="A19" s="5" t="s">
        <v>35</v>
      </c>
      <c r="B19" s="13" t="s">
        <v>36</v>
      </c>
      <c r="C19" s="6">
        <v>11800</v>
      </c>
      <c r="D19" s="14" t="s">
        <v>37</v>
      </c>
    </row>
    <row r="20" spans="1:4" ht="31.5" x14ac:dyDescent="0.25">
      <c r="A20" s="5" t="s">
        <v>38</v>
      </c>
      <c r="B20" s="13" t="s">
        <v>39</v>
      </c>
      <c r="C20" s="6">
        <f>3.35+83.04</f>
        <v>86.39</v>
      </c>
      <c r="D20" s="7"/>
    </row>
    <row r="21" spans="1:4" ht="25.5" x14ac:dyDescent="0.25">
      <c r="A21" s="5" t="s">
        <v>40</v>
      </c>
      <c r="B21" s="13" t="s">
        <v>41</v>
      </c>
      <c r="C21" s="6">
        <v>8000</v>
      </c>
      <c r="D21" s="14" t="s">
        <v>42</v>
      </c>
    </row>
    <row r="22" spans="1:4" s="12" customFormat="1" x14ac:dyDescent="0.25">
      <c r="A22" s="8" t="s">
        <v>17</v>
      </c>
      <c r="B22" s="15"/>
      <c r="C22" s="16">
        <f>SUM(C16:C21)</f>
        <v>268253.33999999997</v>
      </c>
      <c r="D22" s="17"/>
    </row>
    <row r="23" spans="1:4" s="12" customFormat="1" ht="32.25" customHeight="1" x14ac:dyDescent="0.25">
      <c r="A23" s="8" t="s">
        <v>43</v>
      </c>
      <c r="B23" s="9" t="s">
        <v>44</v>
      </c>
      <c r="C23" s="10"/>
      <c r="D23" s="11"/>
    </row>
    <row r="24" spans="1:4" s="12" customFormat="1" ht="31.5" x14ac:dyDescent="0.25">
      <c r="A24" s="5" t="s">
        <v>45</v>
      </c>
      <c r="B24" s="22" t="s">
        <v>46</v>
      </c>
      <c r="C24" s="6">
        <v>7200</v>
      </c>
      <c r="D24" s="14" t="s">
        <v>47</v>
      </c>
    </row>
    <row r="25" spans="1:4" s="12" customFormat="1" ht="25.5" x14ac:dyDescent="0.25">
      <c r="A25" s="5" t="s">
        <v>48</v>
      </c>
      <c r="B25" s="22" t="s">
        <v>49</v>
      </c>
      <c r="C25" s="6">
        <v>1667.96</v>
      </c>
      <c r="D25" s="14" t="s">
        <v>50</v>
      </c>
    </row>
    <row r="26" spans="1:4" s="12" customFormat="1" x14ac:dyDescent="0.25">
      <c r="A26" s="5" t="s">
        <v>51</v>
      </c>
      <c r="B26" s="22" t="s">
        <v>52</v>
      </c>
      <c r="C26" s="6">
        <v>9624</v>
      </c>
      <c r="D26" s="14" t="s">
        <v>53</v>
      </c>
    </row>
    <row r="27" spans="1:4" s="12" customFormat="1" x14ac:dyDescent="0.25">
      <c r="A27" s="5" t="s">
        <v>54</v>
      </c>
      <c r="B27" s="13" t="s">
        <v>55</v>
      </c>
      <c r="C27" s="6">
        <v>1124.31</v>
      </c>
      <c r="D27" s="7"/>
    </row>
    <row r="28" spans="1:4" s="12" customFormat="1" ht="25.5" x14ac:dyDescent="0.25">
      <c r="A28" s="5" t="s">
        <v>56</v>
      </c>
      <c r="B28" s="13" t="s">
        <v>57</v>
      </c>
      <c r="C28" s="6">
        <f>101001.82</f>
        <v>101001.82</v>
      </c>
      <c r="D28" s="14" t="s">
        <v>58</v>
      </c>
    </row>
    <row r="29" spans="1:4" s="12" customFormat="1" ht="25.5" x14ac:dyDescent="0.25">
      <c r="A29" s="5" t="s">
        <v>59</v>
      </c>
      <c r="B29" s="13" t="s">
        <v>60</v>
      </c>
      <c r="C29" s="6">
        <f>30.07+745.61</f>
        <v>775.68000000000006</v>
      </c>
      <c r="D29" s="14" t="s">
        <v>61</v>
      </c>
    </row>
    <row r="30" spans="1:4" s="12" customFormat="1" x14ac:dyDescent="0.25">
      <c r="A30" s="8" t="s">
        <v>17</v>
      </c>
      <c r="B30" s="15"/>
      <c r="C30" s="16">
        <f>SUM(C24:C29)</f>
        <v>121393.77</v>
      </c>
      <c r="D30" s="17"/>
    </row>
    <row r="31" spans="1:4" s="12" customFormat="1" ht="30" customHeight="1" x14ac:dyDescent="0.25">
      <c r="A31" s="8" t="s">
        <v>62</v>
      </c>
      <c r="B31" s="9" t="s">
        <v>63</v>
      </c>
      <c r="C31" s="10"/>
      <c r="D31" s="11"/>
    </row>
    <row r="32" spans="1:4" s="12" customFormat="1" x14ac:dyDescent="0.25">
      <c r="A32" s="8"/>
      <c r="B32" s="23"/>
      <c r="C32" s="24"/>
      <c r="D32" s="25"/>
    </row>
    <row r="33" spans="1:7" x14ac:dyDescent="0.25">
      <c r="A33" s="8" t="s">
        <v>17</v>
      </c>
      <c r="B33" s="13"/>
      <c r="C33" s="6">
        <v>0</v>
      </c>
      <c r="D33" s="7"/>
    </row>
    <row r="34" spans="1:7" s="12" customFormat="1" ht="18" customHeight="1" x14ac:dyDescent="0.25">
      <c r="A34" s="8" t="s">
        <v>64</v>
      </c>
      <c r="B34" s="21" t="s">
        <v>65</v>
      </c>
      <c r="C34" s="21"/>
      <c r="D34" s="21"/>
    </row>
    <row r="35" spans="1:7" s="12" customFormat="1" ht="18" customHeight="1" x14ac:dyDescent="0.25">
      <c r="A35" s="5" t="s">
        <v>66</v>
      </c>
      <c r="B35" s="26" t="s">
        <v>67</v>
      </c>
      <c r="C35" s="27">
        <f>22893.48+566929.33</f>
        <v>589822.80999999994</v>
      </c>
      <c r="D35" s="27"/>
    </row>
    <row r="36" spans="1:7" s="12" customFormat="1" ht="18" customHeight="1" x14ac:dyDescent="0.25">
      <c r="A36" s="5" t="s">
        <v>68</v>
      </c>
      <c r="B36" s="26" t="s">
        <v>69</v>
      </c>
      <c r="C36" s="27">
        <f>1154.68+28590.98</f>
        <v>29745.66</v>
      </c>
      <c r="D36" s="27"/>
    </row>
    <row r="37" spans="1:7" s="12" customFormat="1" ht="18" customHeight="1" x14ac:dyDescent="0.25">
      <c r="A37" s="18" t="s">
        <v>70</v>
      </c>
      <c r="B37" s="26" t="s">
        <v>71</v>
      </c>
      <c r="C37" s="27">
        <f>1.06+227.17+141.1+1.41+33.27+5627.7+3489.62+34.51+850.99</f>
        <v>10406.83</v>
      </c>
      <c r="D37" s="27"/>
    </row>
    <row r="38" spans="1:7" s="12" customFormat="1" ht="44.25" customHeight="1" x14ac:dyDescent="0.25">
      <c r="A38" s="18" t="s">
        <v>72</v>
      </c>
      <c r="B38" s="26" t="s">
        <v>73</v>
      </c>
      <c r="C38" s="27">
        <f>10459.04-9624+1.51+3.17+0.02+0.08+465.94+35.95+223.74+114.53+1379.76+0.85+20.26+21.39+574.14+243.68+211.41+74.86+5.01+473.02+2.18+138.32+56.03+33.64+4228.06+5.68+14.59+28.09+37.42+78.83+0.6+1.93+11537.51+889.71+5536.18+2835.15+34199.77+21+501.13+530.2+14216.8+6028.29+5235.07+1856.1+124.04+11712.31+54.02+3425.34+104693.14+140.68+47913.49+696.85</f>
        <v>261456.50999999998</v>
      </c>
      <c r="D38" s="27"/>
    </row>
    <row r="39" spans="1:7" x14ac:dyDescent="0.25">
      <c r="A39" s="8" t="s">
        <v>17</v>
      </c>
      <c r="B39" s="28"/>
      <c r="C39" s="29">
        <f>SUM(C35:C38)</f>
        <v>891431.80999999994</v>
      </c>
      <c r="D39" s="30"/>
      <c r="G39" s="31"/>
    </row>
    <row r="40" spans="1:7" s="12" customFormat="1" x14ac:dyDescent="0.25">
      <c r="A40" s="8" t="s">
        <v>74</v>
      </c>
      <c r="B40" s="28"/>
      <c r="C40" s="32">
        <f>C10+C22+C33+C30+C39+C14</f>
        <v>1416339.7</v>
      </c>
      <c r="D40" s="32"/>
      <c r="G40" s="33"/>
    </row>
    <row r="41" spans="1:7" s="12" customFormat="1" x14ac:dyDescent="0.25">
      <c r="A41" s="34"/>
      <c r="B41" s="35"/>
      <c r="C41" s="3"/>
      <c r="D41" s="3"/>
      <c r="G41" s="33"/>
    </row>
    <row r="42" spans="1:7" x14ac:dyDescent="0.25">
      <c r="B42" s="37" t="s">
        <v>75</v>
      </c>
      <c r="C42" s="4">
        <f>1.06+33333.87+1383004.77-C40</f>
        <v>0</v>
      </c>
    </row>
    <row r="47" spans="1:7" x14ac:dyDescent="0.25">
      <c r="B47" s="2"/>
    </row>
    <row r="48" spans="1:7" x14ac:dyDescent="0.25">
      <c r="B48" s="2"/>
    </row>
    <row r="49" spans="1:7" s="4" customFormat="1" x14ac:dyDescent="0.25">
      <c r="A49" s="36"/>
      <c r="D49" s="2"/>
      <c r="E49" s="2"/>
      <c r="F49" s="2"/>
      <c r="G49" s="2"/>
    </row>
    <row r="50" spans="1:7" s="4" customFormat="1" x14ac:dyDescent="0.25">
      <c r="A50" s="36"/>
      <c r="D50" s="2"/>
      <c r="E50" s="2"/>
      <c r="F50" s="2"/>
      <c r="G50" s="2"/>
    </row>
  </sheetData>
  <mergeCells count="8">
    <mergeCell ref="B31:D31"/>
    <mergeCell ref="B34:D34"/>
    <mergeCell ref="A1:D1"/>
    <mergeCell ref="B5:D5"/>
    <mergeCell ref="B11:D11"/>
    <mergeCell ref="D12:D13"/>
    <mergeCell ref="B15:D15"/>
    <mergeCell ref="B23:D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2017-04-14T10:17:16Z</dcterms:created>
  <dcterms:modified xsi:type="dcterms:W3CDTF">2017-04-14T10:17:16Z</dcterms:modified>
</cp:coreProperties>
</file>