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ректировка 80 за 2015г.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<sst xmlns="http://schemas.openxmlformats.org/spreadsheetml/2006/main" count="70" uniqueCount="55">
  <si>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</si>
  <si>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</si>
  <si>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</si>
  <si>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</si>
  <si>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</si>
  <si>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</si>
  <si>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</si>
  <si>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</si>
  <si>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</si>
  <si>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</si>
  <si>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</si>
  <si>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месяц   2014 год</t>
  </si>
  <si>
    <t>Гкал</t>
  </si>
  <si>
    <t>руб</t>
  </si>
  <si>
    <t xml:space="preserve">Исп:экономист </t>
  </si>
  <si>
    <t>Богдашева Л.Г.</t>
  </si>
  <si>
    <t>Итого за 2014г.</t>
  </si>
  <si>
    <t>Объем тепловой энергии, подлежащий корректировке на отопление.</t>
  </si>
  <si>
    <t>руб.</t>
  </si>
  <si>
    <t>Сумма платы за отопление, подлежащая предъявлению гражданам и нежилым помещениям к доплате (при корректировке по расчетам.)</t>
  </si>
  <si>
    <t>Недоимка- (переплата +)предъявленная гражданам объема и нежилым по отоплению</t>
  </si>
  <si>
    <t>204-80-95</t>
  </si>
  <si>
    <t xml:space="preserve">объем тепловой энергии,примененный ЗАО при корректировке </t>
  </si>
  <si>
    <t>(1375,3226+</t>
  </si>
  <si>
    <t>513,6640=</t>
  </si>
  <si>
    <t>1888,9866)</t>
  </si>
  <si>
    <t>(1424,14+</t>
  </si>
  <si>
    <t>(0+</t>
  </si>
  <si>
    <t>753,4900=</t>
  </si>
  <si>
    <t>объем тепловой энергии, начислено исходя из среднемесячного объема потребления т/э за прошлый год по всему дому(0,022Гкал/кв.м*11666,6)</t>
  </si>
  <si>
    <t>371,8309=</t>
  </si>
  <si>
    <t>(48,8174+</t>
  </si>
  <si>
    <t>(70106,8626+</t>
  </si>
  <si>
    <t>552890,8929=</t>
  </si>
  <si>
    <t>622997,7554)</t>
  </si>
  <si>
    <t>2177,63)</t>
  </si>
  <si>
    <t>.-132,0049=</t>
  </si>
  <si>
    <t>.-132,0049)</t>
  </si>
  <si>
    <t>420,6483)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</si>
  <si>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</si>
  <si>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</si>
  <si>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</si>
  <si>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</si>
  <si>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</si>
  <si>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</si>
  <si>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</si>
  <si>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Всего объем тепловой энергии  на отопление  по дому (гр2+гр3)</t>
  </si>
  <si>
    <t>Всего объем тепловой энергии начислен жителям по дому(гр5+гр6)</t>
  </si>
  <si>
    <t>Объем тепловой энергии подлежащей корректировке по дому (гр4-гр7)</t>
  </si>
  <si>
    <t>Сумма тепловой энергии подлежащей корректировке по дому(гр8*гр9)</t>
  </si>
  <si>
    <t>Перерасчет за услугу отопления за 2015 год по Постановлению правительства РФ № 307 от 23.05.2006 по Репина,80</t>
  </si>
  <si>
    <t>Объем тепловой энергии, предъявленный поставщиком исходя из нормативного объема потребления на отопление по дому (0,033 Гкал/кв.м *13310,5кв.м)</t>
  </si>
  <si>
    <t>объем тепловой энергии, начислен жителям исходя из нормативного объема потребления на отопление по дому (0,033 Гкал/кв.м *13310,5кв.м)</t>
  </si>
  <si>
    <t>Объем тепловой энергии, начислен жителям исходя из среднемесячного объема потребления на отопление за прошлый год по дому(Sдома*0,015)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</si>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</sst>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  <numFmt numFmtId="167" formatCode="#,##0.0000_ ;\-#,##0.00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7" fontId="0" fillId="24" borderId="10" xfId="58" applyNumberFormat="1" applyFont="1" applyFill="1" applyBorder="1" applyAlignment="1">
      <alignment horizontal="center"/>
    </xf>
    <xf numFmtId="165" fontId="0" fillId="24" borderId="10" xfId="58" applyNumberFormat="1" applyFont="1" applyFill="1" applyBorder="1" applyAlignment="1">
      <alignment horizontal="center"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center" wrapText="1"/>
    </xf>
    <xf numFmtId="165" fontId="0" fillId="24" borderId="12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8.75390625" style="0" customWidth="1"/>
    <col min="3" max="3" width="16.25390625" style="0" customWidth="1"/>
    <col min="4" max="4" width="15.75390625" style="0" customWidth="1"/>
    <col min="5" max="5" width="17.125" style="0" customWidth="1"/>
    <col min="6" max="6" width="14.125" style="0" customWidth="1"/>
    <col min="7" max="7" width="15.75390625" style="0" customWidth="1"/>
    <col min="8" max="8" width="14.625" style="0" customWidth="1"/>
    <col min="9" max="9" width="11.125" style="0" customWidth="1"/>
    <col min="10" max="10" width="14.875" style="0" customWidth="1"/>
    <col min="11" max="11" width="11.00390625" style="0" customWidth="1"/>
    <col min="12" max="12" width="10.875" style="0" customWidth="1"/>
  </cols>
  <sheetData>
    <row r="1" ht="12.75">
      <c r="A1" s="13"/>
    </row>
    <row r="2" spans="1:2" ht="15.75">
      <c r="A2" s="18"/>
      <c r="B2" s="24" t="s">
        <v>50</v>
      </c>
    </row>
    <row r="3" spans="1:2" ht="15.75">
      <c r="A3" s="18"/>
      <c r="B3" s="18"/>
    </row>
    <row r="4" spans="1:3" ht="12.75" customHeight="1">
      <c r="A4" s="31" t="s">
        <v>40</v>
      </c>
      <c r="B4" s="32"/>
      <c r="C4" s="32"/>
    </row>
    <row r="5" spans="1:12" ht="180.75" customHeight="1">
      <c r="A5" s="8" t="s">
        <v>39</v>
      </c>
      <c r="B5" s="6" t="s">
        <v>54</v>
      </c>
      <c r="C5" s="6" t="s">
        <v>51</v>
      </c>
      <c r="D5" s="25" t="s">
        <v>46</v>
      </c>
      <c r="E5" s="6" t="s">
        <v>53</v>
      </c>
      <c r="F5" s="6" t="s">
        <v>52</v>
      </c>
      <c r="G5" s="25" t="s">
        <v>47</v>
      </c>
      <c r="H5" s="3" t="s">
        <v>48</v>
      </c>
      <c r="I5" s="3" t="s">
        <v>10</v>
      </c>
      <c r="J5" s="3" t="s">
        <v>49</v>
      </c>
      <c r="K5" s="3" t="s">
        <v>41</v>
      </c>
      <c r="L5" s="3" t="s">
        <v>43</v>
      </c>
    </row>
    <row r="6" spans="1:12" ht="12.75">
      <c r="A6" s="8"/>
      <c r="B6" s="6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3" t="s">
        <v>13</v>
      </c>
      <c r="J6" s="6" t="s">
        <v>13</v>
      </c>
      <c r="K6" s="6" t="s">
        <v>42</v>
      </c>
      <c r="L6" s="6" t="s">
        <v>13</v>
      </c>
    </row>
    <row r="7" spans="1:12" ht="12.75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12.75">
      <c r="A8" s="5" t="s">
        <v>0</v>
      </c>
      <c r="B8" s="9">
        <v>247.32</v>
      </c>
      <c r="C8" s="9">
        <v>0</v>
      </c>
      <c r="D8" s="22">
        <f aca="true" t="shared" si="0" ref="D8:D16">C8+B8</f>
        <v>247.32</v>
      </c>
      <c r="E8" s="9">
        <v>199.4895</v>
      </c>
      <c r="F8" s="9">
        <v>0</v>
      </c>
      <c r="G8" s="22">
        <f aca="true" t="shared" si="1" ref="G8:G16">E8+F8</f>
        <v>199.4895</v>
      </c>
      <c r="H8" s="26">
        <f aca="true" t="shared" si="2" ref="H8:H16">D8-G8</f>
        <v>47.8305</v>
      </c>
      <c r="I8" s="1">
        <f>1211.12*1.18</f>
        <v>1429.1215999999997</v>
      </c>
      <c r="J8" s="28">
        <f aca="true" t="shared" si="3" ref="J8:J16">H8*I8</f>
        <v>68355.60068879998</v>
      </c>
      <c r="K8" s="17">
        <v>13310.5</v>
      </c>
      <c r="L8" s="17">
        <f aca="true" t="shared" si="4" ref="L8:L16">J8/K8</f>
        <v>5.135464534675631</v>
      </c>
    </row>
    <row r="9" spans="1:12" ht="12.75">
      <c r="A9" s="5" t="s">
        <v>1</v>
      </c>
      <c r="B9" s="9">
        <v>119.57</v>
      </c>
      <c r="C9" s="9">
        <v>198.22</v>
      </c>
      <c r="D9" s="22">
        <f t="shared" si="0"/>
        <v>317.78999999999996</v>
      </c>
      <c r="E9" s="9">
        <v>199.4895</v>
      </c>
      <c r="F9" s="9">
        <v>0</v>
      </c>
      <c r="G9" s="22">
        <f t="shared" si="1"/>
        <v>199.4895</v>
      </c>
      <c r="H9" s="26">
        <f t="shared" si="2"/>
        <v>118.30049999999997</v>
      </c>
      <c r="I9" s="1">
        <f>1211.12*1.18</f>
        <v>1429.1215999999997</v>
      </c>
      <c r="J9" s="28">
        <f t="shared" si="3"/>
        <v>169065.7998407999</v>
      </c>
      <c r="K9" s="17">
        <v>13310.5</v>
      </c>
      <c r="L9" s="17">
        <f t="shared" si="4"/>
        <v>12.701686626407717</v>
      </c>
    </row>
    <row r="10" spans="1:12" ht="12.75">
      <c r="A10" s="5" t="s">
        <v>2</v>
      </c>
      <c r="B10" s="9">
        <v>169.89</v>
      </c>
      <c r="C10" s="9">
        <v>0</v>
      </c>
      <c r="D10" s="22">
        <f t="shared" si="0"/>
        <v>169.89</v>
      </c>
      <c r="E10" s="9">
        <v>199.4895</v>
      </c>
      <c r="F10" s="9">
        <v>0</v>
      </c>
      <c r="G10" s="22">
        <f t="shared" si="1"/>
        <v>199.4895</v>
      </c>
      <c r="H10" s="26">
        <f t="shared" si="2"/>
        <v>-29.599500000000006</v>
      </c>
      <c r="I10" s="1">
        <f>1211.12*1.18</f>
        <v>1429.1215999999997</v>
      </c>
      <c r="J10" s="28">
        <f t="shared" si="3"/>
        <v>-42301.2847992</v>
      </c>
      <c r="K10" s="17">
        <v>13310.5</v>
      </c>
      <c r="L10" s="17">
        <f t="shared" si="4"/>
        <v>-3.178038751301604</v>
      </c>
    </row>
    <row r="11" spans="1:12" ht="12.75">
      <c r="A11" s="5" t="s">
        <v>3</v>
      </c>
      <c r="B11" s="9">
        <f>137.68</f>
        <v>137.68</v>
      </c>
      <c r="C11" s="9">
        <v>0</v>
      </c>
      <c r="D11" s="22">
        <f t="shared" si="0"/>
        <v>137.68</v>
      </c>
      <c r="E11" s="9">
        <f>199.4895</f>
        <v>199.4895</v>
      </c>
      <c r="F11" s="9">
        <v>0</v>
      </c>
      <c r="G11" s="22">
        <f t="shared" si="1"/>
        <v>199.4895</v>
      </c>
      <c r="H11" s="26">
        <f t="shared" si="2"/>
        <v>-61.809499999999986</v>
      </c>
      <c r="I11" s="1">
        <f>1211.12*1.18</f>
        <v>1429.1215999999997</v>
      </c>
      <c r="J11" s="28">
        <f t="shared" si="3"/>
        <v>-88333.29153519997</v>
      </c>
      <c r="K11" s="17">
        <v>13310.5</v>
      </c>
      <c r="L11" s="17">
        <f t="shared" si="4"/>
        <v>-6.636361634438974</v>
      </c>
    </row>
    <row r="12" spans="1:12" ht="12.75">
      <c r="A12" s="5" t="s">
        <v>4</v>
      </c>
      <c r="B12" s="9">
        <f>35.03</f>
        <v>35.03</v>
      </c>
      <c r="C12" s="9">
        <v>0</v>
      </c>
      <c r="D12" s="22">
        <f t="shared" si="0"/>
        <v>35.03</v>
      </c>
      <c r="E12" s="9">
        <f>77.2225</f>
        <v>77.2225</v>
      </c>
      <c r="F12" s="9">
        <v>0</v>
      </c>
      <c r="G12" s="22">
        <f t="shared" si="1"/>
        <v>77.2225</v>
      </c>
      <c r="H12" s="27">
        <f t="shared" si="2"/>
        <v>-42.192499999999995</v>
      </c>
      <c r="I12" s="1">
        <f>1211.12*1.18</f>
        <v>1429.1215999999997</v>
      </c>
      <c r="J12" s="28">
        <f t="shared" si="3"/>
        <v>-60298.21310799998</v>
      </c>
      <c r="K12" s="17">
        <v>13310.5</v>
      </c>
      <c r="L12" s="17">
        <f t="shared" si="4"/>
        <v>-4.530123820141992</v>
      </c>
    </row>
    <row r="13" spans="1:12" ht="12.75">
      <c r="A13" s="5" t="s">
        <v>6</v>
      </c>
      <c r="B13" s="9">
        <f>33.46</f>
        <v>33.46</v>
      </c>
      <c r="C13" s="9">
        <v>0</v>
      </c>
      <c r="D13" s="22">
        <f t="shared" si="0"/>
        <v>33.46</v>
      </c>
      <c r="E13" s="9">
        <f>66.4016</f>
        <v>66.4016</v>
      </c>
      <c r="F13" s="9">
        <v>0</v>
      </c>
      <c r="G13" s="22">
        <f t="shared" si="1"/>
        <v>66.4016</v>
      </c>
      <c r="H13" s="27">
        <f t="shared" si="2"/>
        <v>-32.9416</v>
      </c>
      <c r="I13" s="1">
        <f>1338.29*1.18</f>
        <v>1579.1822</v>
      </c>
      <c r="J13" s="28">
        <f t="shared" si="3"/>
        <v>-52020.788359520004</v>
      </c>
      <c r="K13" s="17">
        <v>13310.5</v>
      </c>
      <c r="L13" s="17">
        <f t="shared" si="4"/>
        <v>-3.9082520085286054</v>
      </c>
    </row>
    <row r="14" spans="1:12" ht="12.75">
      <c r="A14" s="5" t="s">
        <v>7</v>
      </c>
      <c r="B14" s="9">
        <f>176.64</f>
        <v>176.64</v>
      </c>
      <c r="C14" s="9">
        <v>0</v>
      </c>
      <c r="D14" s="22">
        <f t="shared" si="0"/>
        <v>176.64</v>
      </c>
      <c r="E14" s="9">
        <f>199.494</f>
        <v>199.494</v>
      </c>
      <c r="F14" s="9">
        <v>0</v>
      </c>
      <c r="G14" s="22">
        <f t="shared" si="1"/>
        <v>199.494</v>
      </c>
      <c r="H14" s="27">
        <f t="shared" si="2"/>
        <v>-22.854000000000013</v>
      </c>
      <c r="I14" s="1">
        <f>1338.29*1.18</f>
        <v>1579.1822</v>
      </c>
      <c r="J14" s="28">
        <f t="shared" si="3"/>
        <v>-36090.62999880002</v>
      </c>
      <c r="K14" s="17">
        <v>13310.5</v>
      </c>
      <c r="L14" s="17">
        <f t="shared" si="4"/>
        <v>-2.7114405919236706</v>
      </c>
    </row>
    <row r="15" spans="1:12" ht="12.75">
      <c r="A15" s="5" t="s">
        <v>8</v>
      </c>
      <c r="B15" s="9">
        <f>251.76</f>
        <v>251.76</v>
      </c>
      <c r="C15" s="9">
        <v>0</v>
      </c>
      <c r="D15" s="22">
        <f t="shared" si="0"/>
        <v>251.76</v>
      </c>
      <c r="E15" s="9">
        <f>199.479</f>
        <v>199.479</v>
      </c>
      <c r="F15" s="9">
        <v>0</v>
      </c>
      <c r="G15" s="22">
        <f t="shared" si="1"/>
        <v>199.479</v>
      </c>
      <c r="H15" s="27">
        <f t="shared" si="2"/>
        <v>52.28099999999998</v>
      </c>
      <c r="I15" s="1">
        <f>1338.29*1.18</f>
        <v>1579.1822</v>
      </c>
      <c r="J15" s="28">
        <f t="shared" si="3"/>
        <v>82561.22459819996</v>
      </c>
      <c r="K15" s="17">
        <v>13310.5</v>
      </c>
      <c r="L15" s="17">
        <f t="shared" si="4"/>
        <v>6.202713992577285</v>
      </c>
    </row>
    <row r="16" spans="1:12" ht="12.75">
      <c r="A16" s="5" t="s">
        <v>9</v>
      </c>
      <c r="B16" s="9">
        <f>254.1</f>
        <v>254.1</v>
      </c>
      <c r="C16" s="9">
        <v>0</v>
      </c>
      <c r="D16" s="22">
        <f t="shared" si="0"/>
        <v>254.1</v>
      </c>
      <c r="E16" s="9">
        <f>199.665</f>
        <v>199.665</v>
      </c>
      <c r="F16" s="9">
        <v>0</v>
      </c>
      <c r="G16" s="22">
        <f t="shared" si="1"/>
        <v>199.665</v>
      </c>
      <c r="H16" s="27">
        <f t="shared" si="2"/>
        <v>54.435</v>
      </c>
      <c r="I16" s="1">
        <f>1338.29*1.18</f>
        <v>1579.1822</v>
      </c>
      <c r="J16" s="28">
        <f t="shared" si="3"/>
        <v>85962.78305700001</v>
      </c>
      <c r="K16" s="17">
        <v>13310.5</v>
      </c>
      <c r="L16" s="17">
        <f t="shared" si="4"/>
        <v>6.458268514105406</v>
      </c>
    </row>
    <row r="17" spans="1:12" ht="12.75">
      <c r="A17" s="2" t="s">
        <v>5</v>
      </c>
      <c r="B17" s="14">
        <f aca="true" t="shared" si="5" ref="B17:H17">SUM(B8:B16)</f>
        <v>1425.4499999999998</v>
      </c>
      <c r="C17" s="14">
        <f t="shared" si="5"/>
        <v>198.22</v>
      </c>
      <c r="D17" s="14">
        <f t="shared" si="5"/>
        <v>1623.6699999999998</v>
      </c>
      <c r="E17" s="14">
        <f t="shared" si="5"/>
        <v>1540.2201</v>
      </c>
      <c r="F17" s="14">
        <f t="shared" si="5"/>
        <v>0</v>
      </c>
      <c r="G17" s="14">
        <f t="shared" si="5"/>
        <v>1540.2201</v>
      </c>
      <c r="H17" s="23">
        <f t="shared" si="5"/>
        <v>83.44989999999996</v>
      </c>
      <c r="I17" s="23"/>
      <c r="J17" s="29">
        <f>SUM(J8:J16)</f>
        <v>126901.2003840799</v>
      </c>
      <c r="K17" s="14"/>
      <c r="L17" s="7">
        <f>SUM(L8:L16)</f>
        <v>9.533916861431194</v>
      </c>
    </row>
    <row r="18" spans="1:12" ht="12.75">
      <c r="A18" s="4" t="s">
        <v>44</v>
      </c>
      <c r="B18" s="19"/>
      <c r="D18" s="19">
        <f>SUM(D8:D12)</f>
        <v>907.7099999999998</v>
      </c>
      <c r="E18" s="19">
        <f>SUM(E8:E12)</f>
        <v>875.1804999999999</v>
      </c>
      <c r="G18" s="19">
        <f>SUM(G8:G12)</f>
        <v>875.1804999999999</v>
      </c>
      <c r="H18" s="19">
        <f>SUM(H8:H12)</f>
        <v>32.529499999999985</v>
      </c>
      <c r="J18" s="30">
        <f>SUM(J8:J12)</f>
        <v>46488.611087199955</v>
      </c>
      <c r="L18" s="12">
        <f>SUM(L8:L12)</f>
        <v>3.4926269552007794</v>
      </c>
    </row>
    <row r="19" spans="1:12" ht="12.75">
      <c r="A19" s="4" t="s">
        <v>45</v>
      </c>
      <c r="B19" s="19"/>
      <c r="C19" s="16"/>
      <c r="D19" s="19">
        <f>SUM(D13:D16)</f>
        <v>715.96</v>
      </c>
      <c r="E19" s="19">
        <f>SUM(E13:E16)</f>
        <v>665.0396</v>
      </c>
      <c r="G19" s="19">
        <f>SUM(G13:G16)</f>
        <v>665.0396</v>
      </c>
      <c r="H19" s="19">
        <f>SUM(H13:H16)</f>
        <v>50.920399999999965</v>
      </c>
      <c r="J19" s="30">
        <f>SUM(J13:J16)</f>
        <v>80412.58929687995</v>
      </c>
      <c r="L19" s="12">
        <f>SUM(L13:L16)</f>
        <v>6.041289906230415</v>
      </c>
    </row>
    <row r="20" spans="1:3" ht="12.75">
      <c r="A20" s="4"/>
      <c r="C20" s="16"/>
    </row>
    <row r="23" spans="1:4" ht="12.75">
      <c r="A23" t="s">
        <v>14</v>
      </c>
      <c r="D23" t="s">
        <v>15</v>
      </c>
    </row>
    <row r="24" ht="12.75">
      <c r="A24" t="s">
        <v>21</v>
      </c>
    </row>
    <row r="159" spans="1:8" ht="127.5">
      <c r="A159" s="8" t="s">
        <v>11</v>
      </c>
      <c r="B159" s="6" t="s">
        <v>29</v>
      </c>
      <c r="C159" s="6" t="s">
        <v>17</v>
      </c>
      <c r="D159" s="6" t="s">
        <v>19</v>
      </c>
      <c r="E159" s="6" t="s">
        <v>22</v>
      </c>
      <c r="F159" s="6"/>
      <c r="G159" s="6"/>
      <c r="H159" s="6" t="s">
        <v>20</v>
      </c>
    </row>
    <row r="160" spans="1:8" ht="12.75">
      <c r="A160" s="8"/>
      <c r="B160" s="6" t="s">
        <v>12</v>
      </c>
      <c r="C160" s="6" t="s">
        <v>12</v>
      </c>
      <c r="D160" s="6" t="s">
        <v>18</v>
      </c>
      <c r="E160" s="6" t="s">
        <v>12</v>
      </c>
      <c r="F160" s="6"/>
      <c r="G160" s="6"/>
      <c r="H160" s="6" t="s">
        <v>12</v>
      </c>
    </row>
    <row r="161" spans="1:8" ht="12.75">
      <c r="A161" s="8">
        <v>1</v>
      </c>
      <c r="B161" s="10">
        <v>2</v>
      </c>
      <c r="C161" s="10">
        <v>3</v>
      </c>
      <c r="D161" s="10">
        <v>4</v>
      </c>
      <c r="E161" s="10">
        <v>5</v>
      </c>
      <c r="F161" s="10"/>
      <c r="G161" s="10"/>
      <c r="H161" s="10">
        <v>6</v>
      </c>
    </row>
    <row r="162" spans="1:8" ht="12.75" customHeight="1">
      <c r="A162" s="37" t="s">
        <v>16</v>
      </c>
      <c r="B162" s="35" t="e">
        <f>#REF!+#REF!</f>
        <v>#REF!</v>
      </c>
      <c r="C162" s="35" t="e">
        <f>#REF!+#REF!</f>
        <v>#REF!</v>
      </c>
      <c r="D162" s="35" t="e">
        <f>#REF!+#REF!</f>
        <v>#REF!</v>
      </c>
      <c r="E162" s="33" t="e">
        <f>#REF!+#REF!</f>
        <v>#REF!</v>
      </c>
      <c r="F162" s="20"/>
      <c r="G162" s="20"/>
      <c r="H162" s="35" t="e">
        <f>#REF!+#REF!</f>
        <v>#REF!</v>
      </c>
    </row>
    <row r="163" spans="1:8" ht="12.75">
      <c r="A163" s="38"/>
      <c r="B163" s="36"/>
      <c r="C163" s="36"/>
      <c r="D163" s="36"/>
      <c r="E163" s="34"/>
      <c r="F163" s="21"/>
      <c r="G163" s="21"/>
      <c r="H163" s="36"/>
    </row>
    <row r="164" spans="2:8" ht="12.75">
      <c r="B164" s="15" t="s">
        <v>23</v>
      </c>
      <c r="C164" t="s">
        <v>31</v>
      </c>
      <c r="D164" t="s">
        <v>32</v>
      </c>
      <c r="E164" s="12" t="s">
        <v>26</v>
      </c>
      <c r="F164" s="12"/>
      <c r="G164" s="12"/>
      <c r="H164" t="s">
        <v>27</v>
      </c>
    </row>
    <row r="165" spans="2:8" ht="12.75">
      <c r="B165" t="s">
        <v>24</v>
      </c>
      <c r="C165" t="s">
        <v>30</v>
      </c>
      <c r="D165" t="s">
        <v>33</v>
      </c>
      <c r="E165" t="s">
        <v>28</v>
      </c>
      <c r="H165" t="s">
        <v>36</v>
      </c>
    </row>
    <row r="166" spans="2:8" ht="12.75">
      <c r="B166" t="s">
        <v>25</v>
      </c>
      <c r="C166" t="s">
        <v>38</v>
      </c>
      <c r="D166" t="s">
        <v>34</v>
      </c>
      <c r="E166" t="s">
        <v>35</v>
      </c>
      <c r="H166" t="s">
        <v>37</v>
      </c>
    </row>
    <row r="169" spans="1:3" ht="12.75">
      <c r="A169" t="s">
        <v>14</v>
      </c>
      <c r="C169" t="s">
        <v>15</v>
      </c>
    </row>
    <row r="170" ht="12.75">
      <c r="A170" t="s">
        <v>21</v>
      </c>
    </row>
  </sheetData>
  <sheetProtection/>
  <mergeCells count="7">
    <mergeCell ref="A4:C4"/>
    <mergeCell ref="E162:E163"/>
    <mergeCell ref="H162:H163"/>
    <mergeCell ref="A162:A163"/>
    <mergeCell ref="B162:B163"/>
    <mergeCell ref="C162:C163"/>
    <mergeCell ref="D162:D163"/>
  </mergeCells>
  <printOptions/>
  <pageMargins left="0.5511811023622047" right="0" top="0.984251968503937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2016-06-24T06:39:54Z</cp:lastPrinted>
  <dcterms:created xsi:type="dcterms:W3CDTF">2012-04-09T03:21:30Z</dcterms:created>
  <dcterms:modified xsi:type="dcterms:W3CDTF">2016-07-29T09:36:36Z</dcterms:modified>
  <cp:category/>
  <cp:version/>
  <cp:contentType/>
  <cp:contentStatus/>
</cp:coreProperties>
</file>