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<sst xmlns="http://schemas.openxmlformats.org/spreadsheetml/2006/main" count="158" uniqueCount="113">
  <si>
    <t xml:space="preserve"> Акционерное общество "Управляющая компания " Микрорайон Волгоградский"</t>
  </si>
  <si>
    <t>(АО "УК "Микрорайон Волгоградский")</t>
  </si>
  <si>
    <t>Отчет об исполнении управляющей организацией договора управления многоквартирным домом за 2022 год.</t>
  </si>
  <si>
    <t>по адресу: Свердловская область, г. Екатеринбург,  ул. Викулова д.№61/4</t>
  </si>
  <si>
    <t>Полезная площадь МКД - 8094,8 м2, в т.ч. площадь жилых помещений - 7362,6 м2, площадь нежилых помещений - 732,2 м2</t>
  </si>
  <si>
    <t>1. Информация по статье "Содержание жилья"</t>
  </si>
  <si>
    <t>Период</t>
  </si>
  <si>
    <t>Примечание</t>
  </si>
  <si>
    <t>Начислено, руб.</t>
  </si>
  <si>
    <t>собственникам жилых помещений</t>
  </si>
  <si>
    <t>собственникам нежилых помещений</t>
  </si>
  <si>
    <t>итого СЖ</t>
  </si>
  <si>
    <t>домофон</t>
  </si>
  <si>
    <t>ИТОГО начислено, руб.</t>
  </si>
  <si>
    <t>Оплачено руб.</t>
  </si>
  <si>
    <t>собственниками жилых помещений</t>
  </si>
  <si>
    <t>собственниками нежилых помещений</t>
  </si>
  <si>
    <t>ИТОГО оплачено, руб.</t>
  </si>
  <si>
    <t>Расходы по выполнению договора управления МКД</t>
  </si>
  <si>
    <t>Работы по содержанию и ремонту конструктивных элементов (несущих конструкций и ненесущих конструкций) МКД</t>
  </si>
  <si>
    <t>Текущие ремонты (материалы, услуги)</t>
  </si>
  <si>
    <t>Списание материалов в производство по требованиям-накладным</t>
  </si>
  <si>
    <t>Ремонт кровли балконного козырька</t>
  </si>
  <si>
    <t>ИП Бектешев В.Н. договор №033 от 05.07.2021 (доп.согл. от 04.10.2022)</t>
  </si>
  <si>
    <t>Ремонт межпанельных швов</t>
  </si>
  <si>
    <t xml:space="preserve"> ИП Пупков С.А. договор № 220927 от 17.10.2022</t>
  </si>
  <si>
    <t>Работы, выполненные силами управляющей компании</t>
  </si>
  <si>
    <t>Содержание службы эксплуатации</t>
  </si>
  <si>
    <t>Работы по содержанию земельного участка (в.т.ч. клининговые услуги)</t>
  </si>
  <si>
    <t>Дератизация</t>
  </si>
  <si>
    <t>УФК по Свердл. обл. ФБУЗ "Центр гигиены  и эпидемиологи в Свердловской области", договор 6646 от 17.12.2021</t>
  </si>
  <si>
    <t>Дезинсекция</t>
  </si>
  <si>
    <t>УФК по Свердл. обл. ФБУЗ "Центр гигиены  и эпидемиологи в Свердловской области", договор 4411 от 22.08.2022</t>
  </si>
  <si>
    <t>Клининговые услуги (уборка придомовой территории)</t>
  </si>
  <si>
    <t>ИП Катаев А.С. договор №26/02 от 01.03.2018, ИП Катаев Ю.С. Договор № 2 от 01.03.2022</t>
  </si>
  <si>
    <t>Клининговые услуги (уборка МОП)</t>
  </si>
  <si>
    <t>ИП Катаев А.С. договор №1 от 01.02.2015, ИП Катаев Ю.С. Договор № 1 от 01.03.2022</t>
  </si>
  <si>
    <t>Расчистка территории спец.техникой</t>
  </si>
  <si>
    <t>Катаев С.А. договор подряда</t>
  </si>
  <si>
    <t xml:space="preserve">Уборка МОП с применением дез.средств </t>
  </si>
  <si>
    <t xml:space="preserve">Катаев А.С. договор подряда от 16.03.2020г. </t>
  </si>
  <si>
    <t>Работы по содержанию и ремонту оборудования и систем инженерно-технического обеспечения, входящих в состав ОИ</t>
  </si>
  <si>
    <t>Поверка преобразователя расходомера</t>
  </si>
  <si>
    <t>ООО "Метроконтроль" договор № 41/2020 от 17.06.2020</t>
  </si>
  <si>
    <t>Оказание охранных услуг</t>
  </si>
  <si>
    <t>ООО "ЧОП СОВА-5" по дог.№22/05/2020-ВОЛГ от 22.05.2020</t>
  </si>
  <si>
    <t>Работы по содержанию лифтового хозяйства</t>
  </si>
  <si>
    <t>Техническое обслуживание лифтов</t>
  </si>
  <si>
    <t>ООО "ОТИС Лифт", д-р B7OPU-005644 от 15.06.11</t>
  </si>
  <si>
    <t>Техническое освидетельствование и проведение эл.испытаний</t>
  </si>
  <si>
    <t>ИКЦ УралЛифт №943 от 30.12.2021</t>
  </si>
  <si>
    <t>Услуги погрузки увеличенной сложности</t>
  </si>
  <si>
    <t>ИП Лепаловский В.А. ИНН667924548702</t>
  </si>
  <si>
    <t>Страхование лифтов</t>
  </si>
  <si>
    <t>АО "ГСК "ЮГОРИЯ"</t>
  </si>
  <si>
    <t>Работы по обеспечению требований пожарной безопасности, систем вентиляции и дымоуд-я</t>
  </si>
  <si>
    <t>Дымоудаление</t>
  </si>
  <si>
    <t>ООО "Эолкам-сервис", д-р № 02-ТО  от 01.11.2011г.</t>
  </si>
  <si>
    <t>Аварийные работы на внутридомовых инженерных системах МКД</t>
  </si>
  <si>
    <t>Аварийные работы в системе ХВС, ГВС и отопления в ночное и утреннее время</t>
  </si>
  <si>
    <t>ООО "Аварийная служба "ДОМОВОЙ" договор № 25 от 14.01.2022 (ремонт стояка ХВС), договор № 129 от 08.04.2022 (ремонт стояка ХВС), договор № 591 от 20.09.2022 (ремонт ввода ХВС)</t>
  </si>
  <si>
    <t>Расходы по РКЦ и паспорт. столу</t>
  </si>
  <si>
    <t>Печать квитанций и упаковка в конверты</t>
  </si>
  <si>
    <t xml:space="preserve">ООО"Единый расчетный центр" договор  № ПД - 15/1 от 15.12.2011г. </t>
  </si>
  <si>
    <t>Услуги банка, ЕРЦ</t>
  </si>
  <si>
    <t xml:space="preserve">Затраты на управление </t>
  </si>
  <si>
    <t>Прочие расходы</t>
  </si>
  <si>
    <t>обслуживание орг.техники, канцтовары, связь, консультационные услуги, поиск вакансий,  сопровождение 1С, Бонус-квартплата, сайт организации, обслуживание кассовой техники, транспортные расходы, диспетчеризация лифтов и  другие общехозяйственные расходы</t>
  </si>
  <si>
    <t>итого</t>
  </si>
  <si>
    <t>ИП Политов Д.В., Договор № 2 от 01.02.2015г.</t>
  </si>
  <si>
    <t>ИТОГО фактически потрачено, руб.</t>
  </si>
  <si>
    <t>Финансовый результат по статье "Содержание жилья" от начисленных, руб.</t>
  </si>
  <si>
    <t>Финансовый результат по по статье "Содержание жилья" от оплаченных, руб.</t>
  </si>
  <si>
    <t>2. Информация по статье "Коммунальные услуги"</t>
  </si>
  <si>
    <t>Начислено за КУ, руб.</t>
  </si>
  <si>
    <t>Горячее водоснабжение (нагрев)</t>
  </si>
  <si>
    <t>ПАО "Т-Плюс" (Свердловский филиал ПАО "ЭнергосбыТ Плюс") №52351-ВоТГК от 01.01.2015г.</t>
  </si>
  <si>
    <t>Горячее водоснабжение (подача)</t>
  </si>
  <si>
    <t>Отопление</t>
  </si>
  <si>
    <t>Холодное водоснабжение</t>
  </si>
  <si>
    <t>МУП "Водоканал " №3215 от 19.07.2011г.</t>
  </si>
  <si>
    <t>Стоки</t>
  </si>
  <si>
    <t>Электроснабжение</t>
  </si>
  <si>
    <t>ОАО "Екатеринбургэнегосбыт" №24129 от 01.01.2013г.</t>
  </si>
  <si>
    <t>Вывоз ТБО</t>
  </si>
  <si>
    <t>ЕМУП "Спецавтобаза" договор №318026 333</t>
  </si>
  <si>
    <t>итого начислено за КУ</t>
  </si>
  <si>
    <t>Оплачено за КУ, руб.</t>
  </si>
  <si>
    <t>итого оплачено за КУ</t>
  </si>
  <si>
    <t>Предъявлено поставщиком КУ</t>
  </si>
  <si>
    <t>итого расходы на КУ</t>
  </si>
  <si>
    <t>Оплачено поставщику КУ</t>
  </si>
  <si>
    <t>Финансовый результат по статье "Коммунальные услуги" от начисленных, руб.</t>
  </si>
  <si>
    <t>Финансовый результат по статье "Коммунальные услуги" от оплаченных, руб.</t>
  </si>
  <si>
    <t>3. Информация по статье "Капитальный ремонт" (40705810716540001721)</t>
  </si>
  <si>
    <t>Движение денежных средств по статье "Капитальный ремонт"</t>
  </si>
  <si>
    <t>Начислено населению за отчетный период, руб</t>
  </si>
  <si>
    <t>Оплачено населением за отчетный период, руб.</t>
  </si>
  <si>
    <t>Задолженность по статье "Капитальный ремонт" на конец отчетного периода нарастающим итогом, руб.</t>
  </si>
  <si>
    <t>Остаток средств на специальном счете на конец отчетного периода:</t>
  </si>
  <si>
    <t>в т.ч. банковский процент на неснижаемый остаток, руб.</t>
  </si>
  <si>
    <t>Израсходовано средств на капитальный ремонт со специального счета, руб.</t>
  </si>
  <si>
    <t>4. Информация о ведении претензионно-исковой работы в отношении потребителей-должников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</si>
  <si>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</si>
  <si>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потребителям-должникам, шт.</t>
  </si>
  <si>
    <t>Предъявлено ко взысканию, шт.</t>
  </si>
  <si>
    <t>Взыскано  по результатам претензионно-исковой работы, руб.</t>
  </si>
  <si>
    <t>Оплачено по результатам претензионно-исковой работы, руб.</t>
  </si>
  <si>
    <t>5.Информация по статье "Капитальный ремонт за счет ранее накопленных средств"</t>
  </si>
  <si>
    <t>Движение денежных средств по статье "Капитальный ремонт за счет ранее накопленных средств"</t>
  </si>
  <si>
    <t>ООО "БлагСтройИнжиниринг" договор №12-07/22 от  20.07.2022 (работы по асфальтированию проездов), ООО "Отис лифт" договор № B7TU-3607/3607 от 25.03.2022 (замена тяговых канатов и отводного блока)</t>
  </si>
  <si>
    <t>Задолженность населения за жилищно-коммунальные услуги на конец отчетного периода руб.</t>
  </si>
  <si>
    <t>Исполнитель: экономист Шолохова Н.С.</t>
  </si>
</sst>
</file>

<file path=xl/styles.xml><?xml version="1.0" encoding="utf-8"?>
<styleSheet xmlns="http://schemas.openxmlformats.org/spreadsheetml/2006/main">
  <numFmts count="1">
    <numFmt numFmtId="177" formatCode="_-* #,##0.00\ _₽_-;\-* #,##0.00\ _₽_-;_-* &quot;-&quot;??\ _₽_-;_-@_-"/>
  </numFmts>
  <fonts count="20"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3" tint="-0.24997000396251678"/>
      <name val="Calibri"/>
      <family val="2"/>
      <scheme val="minor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23147A"/>
      <name val="Times New Roman"/>
      <family val="1"/>
      <charset val="204"/>
    </font>
    <font>
      <i/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18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/>
    <xf numFmtId="0" fontId="19" fillId="0" borderId="0" xfId="0" applyFont="1" applyFill="1" applyBorder="1" applyAlignment="1">
      <alignment horizontal="center"/>
    </xf>
    <xf numFmtId="3" fontId="1" fillId="0" borderId="0" xfId="0" applyNumberFormat="1" applyFont="1"/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4" fillId="0" borderId="4" xfId="2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3" fontId="1" fillId="2" borderId="4" xfId="0" applyNumberFormat="1" applyFont="1" applyFill="1" applyBorder="1"/>
    <xf numFmtId="0" fontId="11" fillId="0" borderId="0" xfId="0" applyFont="1"/>
    <xf numFmtId="0" fontId="3" fillId="0" borderId="2" xfId="0" applyFont="1" applyFill="1" applyBorder="1" applyAlignment="1">
      <alignment vertical="center" wrapText="1"/>
    </xf>
    <xf numFmtId="3" fontId="11" fillId="2" borderId="4" xfId="0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3" fillId="0" borderId="0" xfId="0" applyFont="1"/>
    <xf numFmtId="0" fontId="10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1" fillId="0" borderId="0" xfId="0" applyNumberFormat="1" applyFont="1" applyFill="1"/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4" xfId="0" applyFont="1" applyFill="1" applyBorder="1" applyAlignment="1">
      <alignment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4" xfId="0" applyFont="1" applyFill="1" applyBorder="1"/>
    <xf numFmtId="4" fontId="4" fillId="0" borderId="4" xfId="0" applyNumberFormat="1" applyFont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Финансовый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8c7f3b-8916-41c3-80dd-d1523f3346e4}">
  <sheetPr>
    <pageSetUpPr fitToPage="1"/>
  </sheetPr>
  <dimension ref="A1:D111"/>
  <sheetViews>
    <sheetView workbookViewId="0" topLeftCell="A1">
      <pane ySplit="7" topLeftCell="A44" activePane="bottomLeft" state="frozen"/>
      <selection pane="topLeft" activeCell="D51" sqref="D51"/>
      <selection pane="bottomLeft" activeCell="C55" sqref="C55:C57"/>
    </sheetView>
  </sheetViews>
  <sheetFormatPr defaultColWidth="9.144285714285713" defaultRowHeight="15" customHeight="1"/>
  <cols>
    <col min="1" max="1" width="26.428571428571427" style="51" customWidth="1"/>
    <col min="2" max="2" width="70.42857142857143" style="51" customWidth="1"/>
    <col min="3" max="3" width="51.714285714285715" style="52" customWidth="1"/>
    <col min="4" max="4" width="12.142857142857142" style="51" customWidth="1"/>
    <col min="5" max="16384" width="9.142857142857142" style="51"/>
  </cols>
  <sheetData>
    <row r="1" spans="1:4" ht="15">
      <c r="A1" s="2" t="s">
        <v>0</v>
      </c>
      <c r="B1" s="2"/>
      <c r="C1" s="2"/>
      <c r="D1" s="3"/>
    </row>
    <row r="2" spans="1:4" ht="15">
      <c r="A2" s="4" t="s">
        <v>1</v>
      </c>
      <c r="B2" s="4"/>
      <c r="C2" s="4"/>
      <c r="D2" s="3"/>
    </row>
    <row r="3" spans="1:4" ht="15">
      <c r="A3" s="2" t="s">
        <v>2</v>
      </c>
      <c r="B3" s="2"/>
      <c r="C3" s="2"/>
      <c r="D3" s="3"/>
    </row>
    <row r="4" spans="1:4" ht="15.75">
      <c r="A4" s="5" t="s">
        <v>3</v>
      </c>
      <c r="B4" s="5"/>
      <c r="C4" s="5"/>
      <c r="D4" s="3"/>
    </row>
    <row r="5" spans="1:4" ht="15">
      <c r="A5" s="6" t="s">
        <v>4</v>
      </c>
      <c r="B5" s="6"/>
      <c r="C5" s="6"/>
      <c r="D5" s="3"/>
    </row>
    <row r="6" spans="1:4" ht="15.75">
      <c r="A6" s="7" t="s">
        <v>5</v>
      </c>
      <c r="B6" s="7"/>
      <c r="C6" s="7"/>
      <c r="D6" s="8"/>
    </row>
    <row r="7" spans="1:4" ht="15">
      <c r="A7" s="9" t="s">
        <v>6</v>
      </c>
      <c r="B7" s="10"/>
      <c r="C7" s="9" t="s">
        <v>7</v>
      </c>
      <c r="D7" s="11">
        <v>2022</v>
      </c>
    </row>
    <row r="8" spans="1:4" ht="15">
      <c r="A8" s="12" t="s">
        <v>8</v>
      </c>
      <c r="B8" s="13" t="s">
        <v>9</v>
      </c>
      <c r="C8" s="13"/>
      <c r="D8" s="14">
        <v>2522869</v>
      </c>
    </row>
    <row r="9" spans="1:4" ht="15">
      <c r="A9" s="12"/>
      <c r="B9" s="13" t="s">
        <v>10</v>
      </c>
      <c r="C9" s="13"/>
      <c r="D9" s="14">
        <v>250895</v>
      </c>
    </row>
    <row r="10" spans="1:4" s="15" customFormat="1" ht="15">
      <c r="A10" s="12"/>
      <c r="B10" s="16" t="s">
        <v>11</v>
      </c>
      <c r="C10" s="16"/>
      <c r="D10" s="17">
        <f>SUM(D8:D9)</f>
        <v>2773764</v>
      </c>
    </row>
    <row r="11" spans="1:4" s="15" customFormat="1" ht="15">
      <c r="A11" s="12"/>
      <c r="B11" s="16" t="s">
        <v>12</v>
      </c>
      <c r="C11" s="16"/>
      <c r="D11" s="14">
        <v>35100</v>
      </c>
    </row>
    <row r="12" spans="1:4" s="15" customFormat="1" ht="15">
      <c r="A12" s="18" t="s">
        <v>13</v>
      </c>
      <c r="B12" s="9"/>
      <c r="C12" s="9"/>
      <c r="D12" s="17">
        <f>SUM(D10+D11)</f>
        <v>2808864</v>
      </c>
    </row>
    <row r="13" spans="1:4" ht="15">
      <c r="A13" s="12" t="s">
        <v>14</v>
      </c>
      <c r="B13" s="13" t="s">
        <v>15</v>
      </c>
      <c r="C13" s="13"/>
      <c r="D13" s="14">
        <v>2463115</v>
      </c>
    </row>
    <row r="14" spans="1:4" s="15" customFormat="1" ht="15">
      <c r="A14" s="12"/>
      <c r="B14" s="13" t="s">
        <v>16</v>
      </c>
      <c r="C14" s="13"/>
      <c r="D14" s="14">
        <v>237927</v>
      </c>
    </row>
    <row r="15" spans="1:4" ht="15">
      <c r="A15" s="12"/>
      <c r="B15" s="16" t="s">
        <v>11</v>
      </c>
      <c r="C15" s="16"/>
      <c r="D15" s="17">
        <f>SUM(D13:D14)</f>
        <v>2701042</v>
      </c>
    </row>
    <row r="16" spans="1:4" ht="15">
      <c r="A16" s="12"/>
      <c r="B16" s="16" t="s">
        <v>12</v>
      </c>
      <c r="C16" s="16"/>
      <c r="D16" s="14">
        <v>34746</v>
      </c>
    </row>
    <row r="17" spans="1:4" s="15" customFormat="1" ht="15">
      <c r="A17" s="18" t="s">
        <v>17</v>
      </c>
      <c r="B17" s="9"/>
      <c r="C17" s="9"/>
      <c r="D17" s="17">
        <f>D15+D16</f>
        <v>2735788</v>
      </c>
    </row>
    <row r="18" spans="1:4" ht="15">
      <c r="A18" s="12" t="s">
        <v>18</v>
      </c>
      <c r="B18" s="19" t="s">
        <v>19</v>
      </c>
      <c r="C18" s="20"/>
      <c r="D18" s="17"/>
    </row>
    <row r="19" spans="1:4" ht="30">
      <c r="A19" s="12"/>
      <c r="B19" s="21" t="s">
        <v>20</v>
      </c>
      <c r="C19" s="22" t="s">
        <v>21</v>
      </c>
      <c r="D19" s="14">
        <v>38742</v>
      </c>
    </row>
    <row r="20" spans="1:4" ht="30">
      <c r="A20" s="12"/>
      <c r="B20" s="21" t="s">
        <v>22</v>
      </c>
      <c r="C20" s="22" t="s">
        <v>23</v>
      </c>
      <c r="D20" s="14">
        <v>14970</v>
      </c>
    </row>
    <row r="21" spans="1:4" ht="15">
      <c r="A21" s="12"/>
      <c r="B21" s="21" t="s">
        <v>24</v>
      </c>
      <c r="C21" s="22" t="s">
        <v>25</v>
      </c>
      <c r="D21" s="14">
        <v>21000</v>
      </c>
    </row>
    <row r="22" spans="1:4" ht="15">
      <c r="A22" s="12"/>
      <c r="B22" s="21" t="s">
        <v>26</v>
      </c>
      <c r="C22" s="22"/>
      <c r="D22" s="14">
        <v>276726</v>
      </c>
    </row>
    <row r="23" spans="1:4" ht="15">
      <c r="A23" s="12"/>
      <c r="B23" s="21" t="s">
        <v>27</v>
      </c>
      <c r="C23" s="22"/>
      <c r="D23" s="14">
        <v>16587</v>
      </c>
    </row>
    <row r="24" spans="1:4" ht="15">
      <c r="A24" s="12"/>
      <c r="B24" s="19" t="s">
        <v>28</v>
      </c>
      <c r="C24" s="20"/>
      <c r="D24" s="17"/>
    </row>
    <row r="25" spans="1:4" s="15" customFormat="1" ht="25.5">
      <c r="A25" s="12"/>
      <c r="B25" s="13" t="s">
        <v>29</v>
      </c>
      <c r="C25" s="23" t="s">
        <v>30</v>
      </c>
      <c r="D25" s="14">
        <v>1269</v>
      </c>
    </row>
    <row r="26" spans="1:4" s="15" customFormat="1" ht="25.5">
      <c r="A26" s="12"/>
      <c r="B26" s="13" t="s">
        <v>31</v>
      </c>
      <c r="C26" s="23" t="s">
        <v>32</v>
      </c>
      <c r="D26" s="14">
        <v>418</v>
      </c>
    </row>
    <row r="27" spans="1:4" ht="24">
      <c r="A27" s="12"/>
      <c r="B27" s="13" t="s">
        <v>33</v>
      </c>
      <c r="C27" s="24" t="s">
        <v>34</v>
      </c>
      <c r="D27" s="14">
        <v>125522</v>
      </c>
    </row>
    <row r="28" spans="1:4" ht="24">
      <c r="A28" s="12"/>
      <c r="B28" s="13" t="s">
        <v>35</v>
      </c>
      <c r="C28" s="24" t="s">
        <v>36</v>
      </c>
      <c r="D28" s="14">
        <v>318630</v>
      </c>
    </row>
    <row r="29" spans="1:4" ht="15">
      <c r="A29" s="12"/>
      <c r="B29" s="13" t="s">
        <v>37</v>
      </c>
      <c r="C29" s="24" t="s">
        <v>38</v>
      </c>
      <c r="D29" s="14">
        <v>3346</v>
      </c>
    </row>
    <row r="30" spans="1:4" ht="15">
      <c r="A30" s="12"/>
      <c r="B30" s="13" t="s">
        <v>39</v>
      </c>
      <c r="C30" s="24" t="s">
        <v>40</v>
      </c>
      <c r="D30" s="14">
        <v>3355</v>
      </c>
    </row>
    <row r="31" spans="1:4" ht="15">
      <c r="A31" s="12"/>
      <c r="B31" s="19" t="s">
        <v>41</v>
      </c>
      <c r="C31" s="20"/>
      <c r="D31" s="17"/>
    </row>
    <row r="32" spans="1:4" ht="15">
      <c r="A32" s="12"/>
      <c r="B32" s="21" t="s">
        <v>42</v>
      </c>
      <c r="C32" s="24" t="s">
        <v>43</v>
      </c>
      <c r="D32" s="14">
        <f>2700</f>
        <v>2700</v>
      </c>
    </row>
    <row r="33" spans="1:4" s="15" customFormat="1" ht="15">
      <c r="A33" s="12"/>
      <c r="B33" s="21" t="s">
        <v>44</v>
      </c>
      <c r="C33" s="23" t="s">
        <v>45</v>
      </c>
      <c r="D33" s="14">
        <v>4063</v>
      </c>
    </row>
    <row r="34" spans="1:4" ht="15">
      <c r="A34" s="12"/>
      <c r="B34" s="21" t="s">
        <v>26</v>
      </c>
      <c r="C34" s="22"/>
      <c r="D34" s="14">
        <v>203831</v>
      </c>
    </row>
    <row r="35" spans="1:4" ht="15">
      <c r="A35" s="12"/>
      <c r="B35" s="21" t="s">
        <v>27</v>
      </c>
      <c r="C35" s="22"/>
      <c r="D35" s="14">
        <v>14581</v>
      </c>
    </row>
    <row r="36" spans="1:4" s="15" customFormat="1" ht="15">
      <c r="A36" s="12"/>
      <c r="B36" s="19" t="s">
        <v>46</v>
      </c>
      <c r="C36" s="20"/>
      <c r="D36" s="17"/>
    </row>
    <row r="37" spans="1:4" ht="15">
      <c r="A37" s="12"/>
      <c r="B37" s="21" t="s">
        <v>47</v>
      </c>
      <c r="C37" s="23" t="s">
        <v>48</v>
      </c>
      <c r="D37" s="14">
        <v>261238</v>
      </c>
    </row>
    <row r="38" spans="1:4" s="15" customFormat="1" ht="15">
      <c r="A38" s="12"/>
      <c r="B38" s="21" t="s">
        <v>49</v>
      </c>
      <c r="C38" s="23" t="s">
        <v>50</v>
      </c>
      <c r="D38" s="14">
        <v>11574</v>
      </c>
    </row>
    <row r="39" spans="1:4" s="15" customFormat="1" ht="15">
      <c r="A39" s="12"/>
      <c r="B39" s="21" t="s">
        <v>51</v>
      </c>
      <c r="C39" s="23" t="s">
        <v>52</v>
      </c>
      <c r="D39" s="14">
        <v>7040</v>
      </c>
    </row>
    <row r="40" spans="1:4" ht="15">
      <c r="A40" s="12"/>
      <c r="B40" s="21" t="s">
        <v>53</v>
      </c>
      <c r="C40" s="22" t="s">
        <v>54</v>
      </c>
      <c r="D40" s="14">
        <v>1778</v>
      </c>
    </row>
    <row r="41" spans="1:4" ht="15">
      <c r="A41" s="12"/>
      <c r="B41" s="21" t="s">
        <v>26</v>
      </c>
      <c r="C41" s="22"/>
      <c r="D41" s="14">
        <v>61048</v>
      </c>
    </row>
    <row r="42" spans="1:4" ht="15">
      <c r="A42" s="12"/>
      <c r="B42" s="21" t="s">
        <v>27</v>
      </c>
      <c r="C42" s="22"/>
      <c r="D42" s="14">
        <v>9421</v>
      </c>
    </row>
    <row r="43" spans="1:4" s="15" customFormat="1" ht="15">
      <c r="A43" s="12"/>
      <c r="B43" s="19" t="s">
        <v>55</v>
      </c>
      <c r="C43" s="20"/>
      <c r="D43" s="17"/>
    </row>
    <row r="44" spans="1:4" ht="15">
      <c r="A44" s="12"/>
      <c r="B44" s="13" t="s">
        <v>56</v>
      </c>
      <c r="C44" s="23" t="s">
        <v>57</v>
      </c>
      <c r="D44" s="14">
        <v>151048</v>
      </c>
    </row>
    <row r="45" spans="1:4" ht="15">
      <c r="A45" s="12"/>
      <c r="B45" s="19" t="s">
        <v>58</v>
      </c>
      <c r="C45" s="20"/>
      <c r="D45" s="17"/>
    </row>
    <row r="46" spans="1:4" ht="51">
      <c r="A46" s="12"/>
      <c r="B46" s="21" t="s">
        <v>59</v>
      </c>
      <c r="C46" s="25" t="s">
        <v>60</v>
      </c>
      <c r="D46" s="14">
        <f>4500+5500+12900</f>
        <v>22900</v>
      </c>
    </row>
    <row r="47" spans="1:4" ht="15">
      <c r="A47" s="12"/>
      <c r="B47" s="21" t="s">
        <v>26</v>
      </c>
      <c r="C47" s="21"/>
      <c r="D47" s="14">
        <v>92693</v>
      </c>
    </row>
    <row r="48" spans="1:4" ht="15">
      <c r="A48" s="12"/>
      <c r="B48" s="21" t="s">
        <v>27</v>
      </c>
      <c r="C48" s="21"/>
      <c r="D48" s="14">
        <v>16736</v>
      </c>
    </row>
    <row r="49" spans="1:4" s="15" customFormat="1" ht="15">
      <c r="A49" s="12"/>
      <c r="B49" s="19" t="s">
        <v>61</v>
      </c>
      <c r="C49" s="20"/>
      <c r="D49" s="17"/>
    </row>
    <row r="50" spans="1:4" s="15" customFormat="1" ht="24">
      <c r="A50" s="12"/>
      <c r="B50" s="21" t="s">
        <v>62</v>
      </c>
      <c r="C50" s="26" t="s">
        <v>63</v>
      </c>
      <c r="D50" s="14">
        <v>6228</v>
      </c>
    </row>
    <row r="51" spans="1:4" s="15" customFormat="1" ht="15">
      <c r="A51" s="12"/>
      <c r="B51" s="21" t="s">
        <v>64</v>
      </c>
      <c r="C51" s="21"/>
      <c r="D51" s="14">
        <v>29320</v>
      </c>
    </row>
    <row r="52" spans="1:4" s="15" customFormat="1" ht="15">
      <c r="A52" s="12"/>
      <c r="B52" s="21" t="s">
        <v>26</v>
      </c>
      <c r="C52" s="21"/>
      <c r="D52" s="14">
        <v>101553</v>
      </c>
    </row>
    <row r="53" spans="1:4" ht="15">
      <c r="A53" s="12"/>
      <c r="B53" s="19" t="s">
        <v>65</v>
      </c>
      <c r="C53" s="20"/>
      <c r="D53" s="17"/>
    </row>
    <row r="54" spans="1:4" s="27" customFormat="1" ht="15">
      <c r="A54" s="12"/>
      <c r="B54" s="13" t="s">
        <v>26</v>
      </c>
      <c r="C54" s="13"/>
      <c r="D54" s="14">
        <v>441312</v>
      </c>
    </row>
    <row r="55" spans="1:4" ht="63.75">
      <c r="A55" s="12"/>
      <c r="B55" s="13" t="s">
        <v>66</v>
      </c>
      <c r="C55" s="28" t="s">
        <v>67</v>
      </c>
      <c r="D55" s="14">
        <v>253323</v>
      </c>
    </row>
    <row r="56" spans="1:4" ht="15">
      <c r="A56" s="12"/>
      <c r="B56" s="16" t="s">
        <v>68</v>
      </c>
      <c r="C56" s="13"/>
      <c r="D56" s="17">
        <f>SUM(D19:D55)</f>
        <v>2512952</v>
      </c>
    </row>
    <row r="57" spans="1:4" ht="15">
      <c r="A57" s="12"/>
      <c r="B57" s="16" t="s">
        <v>12</v>
      </c>
      <c r="C57" s="28" t="s">
        <v>69</v>
      </c>
      <c r="D57" s="17">
        <v>33600</v>
      </c>
    </row>
    <row r="58" spans="1:4" ht="15">
      <c r="A58" s="18" t="s">
        <v>70</v>
      </c>
      <c r="B58" s="9"/>
      <c r="C58" s="9"/>
      <c r="D58" s="17">
        <f>D56+D57</f>
        <v>2546552</v>
      </c>
    </row>
    <row r="59" spans="1:4" ht="15.75" customHeight="1">
      <c r="A59" s="29" t="s">
        <v>71</v>
      </c>
      <c r="B59" s="30"/>
      <c r="C59" s="30"/>
      <c r="D59" s="17">
        <f>D10-D56</f>
        <v>260812</v>
      </c>
    </row>
    <row r="60" spans="1:4" ht="15.75" customHeight="1">
      <c r="A60" s="29" t="s">
        <v>72</v>
      </c>
      <c r="B60" s="30"/>
      <c r="C60" s="30"/>
      <c r="D60" s="17">
        <f>D15-D56</f>
        <v>188090</v>
      </c>
    </row>
    <row r="61" spans="1:4" ht="15.75">
      <c r="A61" s="7" t="s">
        <v>73</v>
      </c>
      <c r="B61" s="7"/>
      <c r="C61" s="7"/>
      <c r="D61" s="31"/>
    </row>
    <row r="62" spans="1:4" ht="15">
      <c r="A62" s="12" t="s">
        <v>74</v>
      </c>
      <c r="B62" s="13" t="s">
        <v>75</v>
      </c>
      <c r="C62" s="32" t="s">
        <v>76</v>
      </c>
      <c r="D62" s="14">
        <v>904377.94</v>
      </c>
    </row>
    <row r="63" spans="1:4" ht="15">
      <c r="A63" s="12"/>
      <c r="B63" s="13" t="s">
        <v>77</v>
      </c>
      <c r="C63" s="33"/>
      <c r="D63" s="14">
        <v>224583.98</v>
      </c>
    </row>
    <row r="64" spans="1:4" ht="15">
      <c r="A64" s="12"/>
      <c r="B64" s="13" t="s">
        <v>78</v>
      </c>
      <c r="C64" s="34"/>
      <c r="D64" s="14">
        <v>1627631.32</v>
      </c>
    </row>
    <row r="65" spans="1:4" ht="15">
      <c r="A65" s="12"/>
      <c r="B65" s="13" t="s">
        <v>79</v>
      </c>
      <c r="C65" s="32" t="s">
        <v>80</v>
      </c>
      <c r="D65" s="14">
        <v>303133.56</v>
      </c>
    </row>
    <row r="66" spans="1:4" ht="15">
      <c r="A66" s="12"/>
      <c r="B66" s="13" t="s">
        <v>81</v>
      </c>
      <c r="C66" s="34"/>
      <c r="D66" s="14">
        <v>397102.95</v>
      </c>
    </row>
    <row r="67" spans="1:4" ht="15">
      <c r="A67" s="12"/>
      <c r="B67" s="13" t="s">
        <v>82</v>
      </c>
      <c r="C67" s="25" t="s">
        <v>83</v>
      </c>
      <c r="D67" s="14">
        <v>973062.84</v>
      </c>
    </row>
    <row r="68" spans="1:4" ht="15">
      <c r="A68" s="12"/>
      <c r="B68" s="13" t="s">
        <v>84</v>
      </c>
      <c r="C68" s="25" t="s">
        <v>85</v>
      </c>
      <c r="D68" s="14">
        <v>356116.60</v>
      </c>
    </row>
    <row r="69" spans="1:4" ht="15">
      <c r="A69" s="12"/>
      <c r="B69" s="35" t="s">
        <v>86</v>
      </c>
      <c r="C69" s="36"/>
      <c r="D69" s="17">
        <v>4786009.1900000004</v>
      </c>
    </row>
    <row r="70" spans="1:4" ht="15">
      <c r="A70" s="12" t="s">
        <v>87</v>
      </c>
      <c r="B70" s="13" t="s">
        <v>75</v>
      </c>
      <c r="C70" s="32" t="s">
        <v>76</v>
      </c>
      <c r="D70" s="14">
        <v>916946.40</v>
      </c>
    </row>
    <row r="71" spans="1:4" ht="15">
      <c r="A71" s="12"/>
      <c r="B71" s="13" t="s">
        <v>77</v>
      </c>
      <c r="C71" s="33"/>
      <c r="D71" s="14">
        <v>227201.65</v>
      </c>
    </row>
    <row r="72" spans="1:4" ht="15">
      <c r="A72" s="12"/>
      <c r="B72" s="13" t="s">
        <v>78</v>
      </c>
      <c r="C72" s="34"/>
      <c r="D72" s="14">
        <v>1534237.81</v>
      </c>
    </row>
    <row r="73" spans="1:4" ht="15">
      <c r="A73" s="12"/>
      <c r="B73" s="13" t="s">
        <v>79</v>
      </c>
      <c r="C73" s="32" t="s">
        <v>80</v>
      </c>
      <c r="D73" s="14">
        <v>316148.06</v>
      </c>
    </row>
    <row r="74" spans="1:4" ht="15">
      <c r="A74" s="12"/>
      <c r="B74" s="13" t="s">
        <v>81</v>
      </c>
      <c r="C74" s="34"/>
      <c r="D74" s="14">
        <v>409319.27</v>
      </c>
    </row>
    <row r="75" spans="1:4" ht="15">
      <c r="A75" s="12"/>
      <c r="B75" s="13" t="s">
        <v>82</v>
      </c>
      <c r="C75" s="25" t="s">
        <v>83</v>
      </c>
      <c r="D75" s="14">
        <v>999881.47</v>
      </c>
    </row>
    <row r="76" spans="1:4" ht="15">
      <c r="A76" s="12"/>
      <c r="B76" s="13" t="s">
        <v>84</v>
      </c>
      <c r="C76" s="25" t="s">
        <v>85</v>
      </c>
      <c r="D76" s="14">
        <v>341073.08</v>
      </c>
    </row>
    <row r="77" spans="1:4" ht="15">
      <c r="A77" s="12"/>
      <c r="B77" s="35" t="s">
        <v>88</v>
      </c>
      <c r="C77" s="36"/>
      <c r="D77" s="17">
        <v>4744807.74</v>
      </c>
    </row>
    <row r="78" spans="1:4" ht="15">
      <c r="A78" s="37" t="s">
        <v>89</v>
      </c>
      <c r="B78" s="13" t="s">
        <v>75</v>
      </c>
      <c r="C78" s="32" t="s">
        <v>76</v>
      </c>
      <c r="D78" s="14">
        <v>865897.81</v>
      </c>
    </row>
    <row r="79" spans="1:4" ht="15">
      <c r="A79" s="37"/>
      <c r="B79" s="13" t="s">
        <v>77</v>
      </c>
      <c r="C79" s="33"/>
      <c r="D79" s="14">
        <v>215474.10</v>
      </c>
    </row>
    <row r="80" spans="1:4" ht="15">
      <c r="A80" s="37"/>
      <c r="B80" s="13" t="s">
        <v>78</v>
      </c>
      <c r="C80" s="34"/>
      <c r="D80" s="14">
        <v>1627631.32</v>
      </c>
    </row>
    <row r="81" spans="1:4" ht="15">
      <c r="A81" s="37"/>
      <c r="B81" s="13" t="s">
        <v>79</v>
      </c>
      <c r="C81" s="32" t="s">
        <v>80</v>
      </c>
      <c r="D81" s="14">
        <v>294137.59999999998</v>
      </c>
    </row>
    <row r="82" spans="1:4" ht="15">
      <c r="A82" s="37"/>
      <c r="B82" s="13" t="s">
        <v>81</v>
      </c>
      <c r="C82" s="34"/>
      <c r="D82" s="14">
        <v>382835.30</v>
      </c>
    </row>
    <row r="83" spans="1:4" ht="15">
      <c r="A83" s="37"/>
      <c r="B83" s="13" t="s">
        <v>82</v>
      </c>
      <c r="C83" s="25" t="s">
        <v>83</v>
      </c>
      <c r="D83" s="14">
        <v>845358.21</v>
      </c>
    </row>
    <row r="84" spans="1:4" ht="15">
      <c r="A84" s="37"/>
      <c r="B84" s="13" t="s">
        <v>84</v>
      </c>
      <c r="C84" s="25" t="s">
        <v>85</v>
      </c>
      <c r="D84" s="14">
        <v>356116.60</v>
      </c>
    </row>
    <row r="85" spans="1:4" s="38" customFormat="1" ht="15">
      <c r="A85" s="37"/>
      <c r="B85" s="35" t="s">
        <v>90</v>
      </c>
      <c r="C85" s="36"/>
      <c r="D85" s="17">
        <v>4587450.9399999995</v>
      </c>
    </row>
    <row r="86" spans="1:4" s="38" customFormat="1" ht="15">
      <c r="A86" s="37" t="s">
        <v>91</v>
      </c>
      <c r="B86" s="13" t="s">
        <v>75</v>
      </c>
      <c r="C86" s="32" t="s">
        <v>76</v>
      </c>
      <c r="D86" s="14">
        <v>865897.81</v>
      </c>
    </row>
    <row r="87" spans="1:4" ht="15">
      <c r="A87" s="37"/>
      <c r="B87" s="13" t="s">
        <v>77</v>
      </c>
      <c r="C87" s="33"/>
      <c r="D87" s="14">
        <v>215474.10</v>
      </c>
    </row>
    <row r="88" spans="1:4" ht="15">
      <c r="A88" s="37"/>
      <c r="B88" s="13" t="s">
        <v>78</v>
      </c>
      <c r="C88" s="34"/>
      <c r="D88" s="14">
        <v>1627631.32</v>
      </c>
    </row>
    <row r="89" spans="1:4" ht="15">
      <c r="A89" s="37"/>
      <c r="B89" s="13" t="s">
        <v>79</v>
      </c>
      <c r="C89" s="32" t="s">
        <v>80</v>
      </c>
      <c r="D89" s="14">
        <v>294137.59999999998</v>
      </c>
    </row>
    <row r="90" spans="1:4" ht="15">
      <c r="A90" s="37"/>
      <c r="B90" s="13" t="s">
        <v>81</v>
      </c>
      <c r="C90" s="34"/>
      <c r="D90" s="14">
        <v>382835.30</v>
      </c>
    </row>
    <row r="91" spans="1:4" ht="15">
      <c r="A91" s="37"/>
      <c r="B91" s="13" t="s">
        <v>82</v>
      </c>
      <c r="C91" s="25" t="s">
        <v>83</v>
      </c>
      <c r="D91" s="14">
        <v>845358.21</v>
      </c>
    </row>
    <row r="92" spans="1:4" ht="15">
      <c r="A92" s="37"/>
      <c r="B92" s="13" t="s">
        <v>84</v>
      </c>
      <c r="C92" s="25" t="s">
        <v>85</v>
      </c>
      <c r="D92" s="14">
        <v>356116.60</v>
      </c>
    </row>
    <row r="93" spans="1:4" ht="15">
      <c r="A93" s="37"/>
      <c r="B93" s="35" t="s">
        <v>90</v>
      </c>
      <c r="C93" s="36"/>
      <c r="D93" s="17">
        <v>4587450.9399999995</v>
      </c>
    </row>
    <row r="94" spans="1:4" ht="15">
      <c r="A94" s="29" t="s">
        <v>92</v>
      </c>
      <c r="B94" s="29"/>
      <c r="C94" s="39"/>
      <c r="D94" s="17">
        <f>D69-D85</f>
        <v>198558.25000000093</v>
      </c>
    </row>
    <row r="95" spans="1:4" ht="15">
      <c r="A95" s="29" t="s">
        <v>93</v>
      </c>
      <c r="B95" s="29"/>
      <c r="C95" s="39"/>
      <c r="D95" s="17">
        <f>D77-D93</f>
        <v>157356.80000000075</v>
      </c>
    </row>
    <row r="96" spans="1:4" ht="15.75">
      <c r="A96" s="40" t="s">
        <v>94</v>
      </c>
      <c r="B96" s="40"/>
      <c r="C96" s="40"/>
      <c r="D96" s="40"/>
    </row>
    <row r="97" spans="1:4" ht="15">
      <c r="A97" s="37" t="s">
        <v>95</v>
      </c>
      <c r="B97" s="41" t="s">
        <v>96</v>
      </c>
      <c r="C97" s="42"/>
      <c r="D97" s="17">
        <f>928571+92345</f>
        <v>1020916</v>
      </c>
    </row>
    <row r="98" spans="1:4" ht="15">
      <c r="A98" s="37"/>
      <c r="B98" s="41" t="s">
        <v>97</v>
      </c>
      <c r="C98" s="42"/>
      <c r="D98" s="17">
        <f>997322+110782</f>
        <v>1108104</v>
      </c>
    </row>
    <row r="99" spans="1:4" ht="30">
      <c r="A99" s="37"/>
      <c r="B99" s="43" t="s">
        <v>98</v>
      </c>
      <c r="C99" s="42"/>
      <c r="D99" s="17">
        <f>120445+930</f>
        <v>121375</v>
      </c>
    </row>
    <row r="100" spans="1:4" ht="15">
      <c r="A100" s="37"/>
      <c r="B100" s="41" t="s">
        <v>99</v>
      </c>
      <c r="C100" s="42"/>
      <c r="D100" s="17">
        <v>7629750</v>
      </c>
    </row>
    <row r="101" spans="1:4" ht="15">
      <c r="A101" s="37"/>
      <c r="B101" s="44" t="s">
        <v>100</v>
      </c>
      <c r="C101" s="42"/>
      <c r="D101" s="17">
        <v>421923</v>
      </c>
    </row>
    <row r="102" spans="1:4" ht="30">
      <c r="A102" s="37"/>
      <c r="B102" s="41" t="s">
        <v>101</v>
      </c>
      <c r="C102" s="42"/>
      <c r="D102" s="17"/>
    </row>
    <row r="103" spans="1:4" ht="15.75">
      <c r="A103" s="45" t="s">
        <v>102</v>
      </c>
      <c r="B103" s="45"/>
      <c r="C103" s="45"/>
      <c r="D103" s="45"/>
    </row>
    <row r="104" spans="1:4" ht="18.75">
      <c r="A104" s="37" t="s">
        <v>103</v>
      </c>
      <c r="B104" s="41" t="s">
        <v>104</v>
      </c>
      <c r="C104" s="46"/>
      <c r="D104" s="17">
        <v>3</v>
      </c>
    </row>
    <row r="105" spans="1:4" ht="18.75">
      <c r="A105" s="37"/>
      <c r="B105" s="41" t="s">
        <v>105</v>
      </c>
      <c r="C105" s="46"/>
      <c r="D105" s="17">
        <v>1</v>
      </c>
    </row>
    <row r="106" spans="1:4" ht="18.75">
      <c r="A106" s="37"/>
      <c r="B106" s="43" t="s">
        <v>106</v>
      </c>
      <c r="C106" s="46"/>
      <c r="D106" s="17">
        <v>20699</v>
      </c>
    </row>
    <row r="107" spans="1:4" ht="18.75">
      <c r="A107" s="37"/>
      <c r="B107" s="43" t="s">
        <v>107</v>
      </c>
      <c r="C107" s="46"/>
      <c r="D107" s="17">
        <v>20699</v>
      </c>
    </row>
    <row r="108" spans="1:4" ht="15.75">
      <c r="A108" s="7" t="s">
        <v>108</v>
      </c>
      <c r="B108" s="7"/>
      <c r="C108" s="45"/>
      <c r="D108" s="3"/>
    </row>
    <row r="109" spans="1:4" ht="82.5" customHeight="1">
      <c r="A109" s="47" t="s">
        <v>109</v>
      </c>
      <c r="B109" s="41"/>
      <c r="C109" s="25" t="s">
        <v>110</v>
      </c>
      <c r="D109" s="17">
        <v>160168</v>
      </c>
    </row>
    <row r="110" spans="1:4" ht="15">
      <c r="A110" s="29" t="s">
        <v>111</v>
      </c>
      <c r="B110" s="29"/>
      <c r="C110" s="48"/>
      <c r="D110" s="17">
        <f>1852695+23825</f>
        <v>1876520</v>
      </c>
    </row>
    <row r="111" spans="1:4" ht="15">
      <c r="A111" s="49" t="s">
        <v>112</v>
      </c>
      <c r="C111" s="50"/>
      <c r="D111" s="3"/>
    </row>
  </sheetData>
  <mergeCells count="48">
    <mergeCell ref="A110:B110"/>
    <mergeCell ref="A94:B94"/>
    <mergeCell ref="A95:B95"/>
    <mergeCell ref="A103:D103"/>
    <mergeCell ref="A108:C108"/>
    <mergeCell ref="A104:A107"/>
    <mergeCell ref="A97:A102"/>
    <mergeCell ref="A1:C1"/>
    <mergeCell ref="A2:C2"/>
    <mergeCell ref="A3:C3"/>
    <mergeCell ref="A4:C4"/>
    <mergeCell ref="A6:C6"/>
    <mergeCell ref="A5:C5"/>
    <mergeCell ref="A7:B7"/>
    <mergeCell ref="A8:A11"/>
    <mergeCell ref="A12:B12"/>
    <mergeCell ref="A13:A16"/>
    <mergeCell ref="B36:C36"/>
    <mergeCell ref="B43:C43"/>
    <mergeCell ref="A17:B17"/>
    <mergeCell ref="A18:A57"/>
    <mergeCell ref="B18:C18"/>
    <mergeCell ref="B24:C24"/>
    <mergeCell ref="B31:C31"/>
    <mergeCell ref="B45:C45"/>
    <mergeCell ref="B49:C49"/>
    <mergeCell ref="B53:C53"/>
    <mergeCell ref="A58:B58"/>
    <mergeCell ref="A59:B59"/>
    <mergeCell ref="A60:B60"/>
    <mergeCell ref="A61:C61"/>
    <mergeCell ref="A62:A69"/>
    <mergeCell ref="B69:C69"/>
    <mergeCell ref="C62:C64"/>
    <mergeCell ref="C65:C66"/>
    <mergeCell ref="A70:A77"/>
    <mergeCell ref="C70:C72"/>
    <mergeCell ref="C73:C74"/>
    <mergeCell ref="B77:C77"/>
    <mergeCell ref="A96:D96"/>
    <mergeCell ref="A78:A85"/>
    <mergeCell ref="C78:C80"/>
    <mergeCell ref="C81:C82"/>
    <mergeCell ref="B85:C85"/>
    <mergeCell ref="A86:A93"/>
    <mergeCell ref="C86:C88"/>
    <mergeCell ref="C89:C90"/>
    <mergeCell ref="B93:C93"/>
  </mergeCells>
  <conditionalFormatting sqref="B99">
    <cfRule type="duplicateValues" priority="13" dxfId="0">
      <formula>AND(COUNTIF($B$99:$B$99,B99)&gt;1,NOT(ISBLANK(B99)))</formula>
    </cfRule>
  </conditionalFormatting>
  <conditionalFormatting sqref="B104">
    <cfRule type="duplicateValues" priority="4" dxfId="0">
      <formula>AND(COUNTIF($B$104:$B$104,B104)&gt;1,NOT(ISBLANK(B104)))</formula>
    </cfRule>
  </conditionalFormatting>
  <conditionalFormatting sqref="B107">
    <cfRule type="duplicateValues" priority="5" dxfId="0">
      <formula>AND(COUNTIF($B$107:$B$107,B107)&gt;1,NOT(ISBLANK(B107)))</formula>
    </cfRule>
  </conditionalFormatting>
  <conditionalFormatting sqref="B106">
    <cfRule type="duplicateValues" priority="3" dxfId="0">
      <formula>AND(COUNTIF($B$106:$B$106,B106)&gt;1,NOT(ISBLANK(B106)))</formula>
    </cfRule>
  </conditionalFormatting>
  <conditionalFormatting sqref="B97">
    <cfRule type="duplicateValues" priority="65" dxfId="0">
      <formula>AND(COUNTIF($B$97:$B$97,B97)&gt;1,NOT(ISBLANK(B97)))</formula>
    </cfRule>
  </conditionalFormatting>
  <conditionalFormatting sqref="B101">
    <cfRule type="duplicateValues" priority="1" dxfId="0">
      <formula>AND(COUNTIF($B$101:$B$101,B101)&gt;1,NOT(ISBLANK(B101)))</formula>
    </cfRule>
  </conditionalFormatting>
  <pageMargins left="0.7086614173228347" right="0" top="0" bottom="0.5118110236220472" header="0.31496062992125984" footer="0.31496062992125984"/>
  <pageSetup fitToHeight="0" orientation="portrait" paperSize="9" scale="5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