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35" windowHeight="7680" activeTab="0"/>
  </bookViews>
  <sheets>
    <sheet name="Кор-ка 224 за 2015г 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постащик не предъявил, в карточке нет отопления.
</t>
        </r>
      </text>
    </comment>
    <comment ref="F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норматив начислен за 12 дней
</t>
        </r>
      </text>
    </comment>
    <comment ref="F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норматив начислен за 10 дней.
</t>
        </r>
      </text>
    </comment>
  </commentList>
</comments>
</file>

<file path=xl/sharedStrings.xml><?xml version="1.0" encoding="utf-8"?>
<sst xmlns="http://schemas.openxmlformats.org/spreadsheetml/2006/main" count="40" uniqueCount="32">
  <si>
    <t>январь</t>
  </si>
  <si>
    <t>февраль</t>
  </si>
  <si>
    <t>март</t>
  </si>
  <si>
    <t>апрель</t>
  </si>
  <si>
    <t>май</t>
  </si>
  <si>
    <t>Итого</t>
  </si>
  <si>
    <t>сентябрь</t>
  </si>
  <si>
    <t>октябрь</t>
  </si>
  <si>
    <t>ноябрь</t>
  </si>
  <si>
    <t>декабрь</t>
  </si>
  <si>
    <t>тариф,      руб/Гкал</t>
  </si>
  <si>
    <t>Гкал</t>
  </si>
  <si>
    <t>руб</t>
  </si>
  <si>
    <t xml:space="preserve">Исп:экономист </t>
  </si>
  <si>
    <t>Богдашева Л.Г.</t>
  </si>
  <si>
    <t>204-80-95</t>
  </si>
  <si>
    <t>месяц   2015 год</t>
  </si>
  <si>
    <t>АО "УК"Микрорайон Волгоградский"</t>
  </si>
  <si>
    <t>Площадь  из Бонуса по жителям  2015г.</t>
  </si>
  <si>
    <t>м2</t>
  </si>
  <si>
    <t>на 1м2 по жилым (гр10/гр11)</t>
  </si>
  <si>
    <t>в т.ч.1 полугодие</t>
  </si>
  <si>
    <t>в т.ч.2 полугодие</t>
  </si>
  <si>
    <t>Всего объем тепловой энергии  на отопление  по дому (гр2+гр3)</t>
  </si>
  <si>
    <t>Всего объем тепловой энергии начислен жителям по дому(гр5+гр6)</t>
  </si>
  <si>
    <t>Объем тепловой энергии подлежащей корректировке по дому (гр4-гр7)</t>
  </si>
  <si>
    <t>Сумма тепловой энергии подлежащей корректировке по дому(гр8*гр9)</t>
  </si>
  <si>
    <t>Перерасчет за услугу отопления за 2015 год по Постановлению правительства РФ № 307 от 23.05.2006 по Волгоградской,224</t>
  </si>
  <si>
    <t>Объем тепловой энергии, предъявленный поставщиком исходя из нормативного объема потребления на отопление по дому (0,033 Гкал/кв.м *6425,40кв.м)</t>
  </si>
  <si>
    <t>Объем тепловой энергии, начислен жителям исходя из среднемесячного объема потребления на отопление за прошлый год по дому(Sдома*0,026)</t>
  </si>
  <si>
    <t>объем тепловой энергии, начислен жителям исходя из нормативного объема потребления на отопление по дому на основание предписания ГЖИ (0,033 Гкал/кв.м *6425,40кв.м)</t>
  </si>
  <si>
    <t>Объем тепловой энергии по карточке регистрации параметров на узле учета, пошедший на отопление. с января по май 2015г., с сентября по декабрь 2015г.) и предъявленный поставщиком по дому.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</si>
</sst>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000"/>
    <numFmt numFmtId="166" formatCode="_-* #,##0_р_._-;\-* #,##0_р_._-;_-* &quot;-&quot;??_р_._-;_-@_-"/>
    <numFmt numFmtId="167" formatCode="#,##0.0000_ ;\-#,##0.0000\ 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43" fontId="0" fillId="24" borderId="10" xfId="58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43" fontId="0" fillId="24" borderId="10" xfId="58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43" fontId="0" fillId="24" borderId="10" xfId="58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65" fontId="0" fillId="24" borderId="10" xfId="0" applyNumberFormat="1" applyFont="1" applyFill="1" applyBorder="1" applyAlignment="1">
      <alignment horizontal="center"/>
    </xf>
    <xf numFmtId="166" fontId="0" fillId="24" borderId="10" xfId="58" applyNumberFormat="1" applyFont="1" applyFill="1" applyBorder="1" applyAlignment="1">
      <alignment horizontal="center" wrapText="1"/>
    </xf>
    <xf numFmtId="166" fontId="0" fillId="24" borderId="10" xfId="58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2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2" fontId="0" fillId="24" borderId="10" xfId="58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3" fontId="2" fillId="24" borderId="10" xfId="58" applyNumberFormat="1" applyFont="1" applyFill="1" applyBorder="1" applyAlignment="1">
      <alignment horizontal="center" wrapText="1"/>
    </xf>
    <xf numFmtId="167" fontId="0" fillId="24" borderId="10" xfId="58" applyNumberFormat="1" applyFont="1" applyFill="1" applyBorder="1" applyAlignment="1">
      <alignment horizontal="center"/>
    </xf>
    <xf numFmtId="165" fontId="0" fillId="24" borderId="10" xfId="58" applyNumberFormat="1" applyFont="1" applyFill="1" applyBorder="1" applyAlignment="1">
      <alignment horizontal="center"/>
    </xf>
    <xf numFmtId="4" fontId="0" fillId="24" borderId="10" xfId="58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3" fontId="5" fillId="24" borderId="0" xfId="58" applyFont="1" applyFill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12.00390625" style="0" customWidth="1"/>
    <col min="2" max="2" width="18.75390625" style="0" customWidth="1"/>
    <col min="3" max="3" width="16.25390625" style="0" customWidth="1"/>
    <col min="4" max="4" width="15.75390625" style="0" customWidth="1"/>
    <col min="5" max="5" width="17.125" style="0" customWidth="1"/>
    <col min="6" max="6" width="14.125" style="0" customWidth="1"/>
    <col min="7" max="7" width="15.75390625" style="0" customWidth="1"/>
    <col min="8" max="8" width="14.625" style="0" customWidth="1"/>
    <col min="9" max="9" width="11.125" style="0" customWidth="1"/>
    <col min="10" max="10" width="14.875" style="0" customWidth="1"/>
    <col min="11" max="11" width="11.00390625" style="0" customWidth="1"/>
    <col min="12" max="12" width="10.875" style="0" customWidth="1"/>
  </cols>
  <sheetData>
    <row r="1" ht="12.75">
      <c r="A1" s="13"/>
    </row>
    <row r="2" spans="1:2" ht="15.75">
      <c r="A2" s="17"/>
      <c r="B2" s="21" t="s">
        <v>27</v>
      </c>
    </row>
    <row r="3" spans="1:2" ht="15.75">
      <c r="A3" s="17"/>
      <c r="B3" s="17"/>
    </row>
    <row r="4" spans="1:3" ht="12.75" customHeight="1">
      <c r="A4" s="28" t="s">
        <v>17</v>
      </c>
      <c r="B4" s="29"/>
      <c r="C4" s="29"/>
    </row>
    <row r="5" spans="1:12" ht="214.5" customHeight="1">
      <c r="A5" s="8" t="s">
        <v>16</v>
      </c>
      <c r="B5" s="6" t="s">
        <v>31</v>
      </c>
      <c r="C5" s="6" t="s">
        <v>28</v>
      </c>
      <c r="D5" s="22" t="s">
        <v>23</v>
      </c>
      <c r="E5" s="6" t="s">
        <v>29</v>
      </c>
      <c r="F5" s="6" t="s">
        <v>30</v>
      </c>
      <c r="G5" s="22" t="s">
        <v>24</v>
      </c>
      <c r="H5" s="3" t="s">
        <v>25</v>
      </c>
      <c r="I5" s="3" t="s">
        <v>10</v>
      </c>
      <c r="J5" s="3" t="s">
        <v>26</v>
      </c>
      <c r="K5" s="3" t="s">
        <v>18</v>
      </c>
      <c r="L5" s="3" t="s">
        <v>20</v>
      </c>
    </row>
    <row r="6" spans="1:12" ht="12.75">
      <c r="A6" s="8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3" t="s">
        <v>12</v>
      </c>
      <c r="J6" s="6" t="s">
        <v>12</v>
      </c>
      <c r="K6" s="6" t="s">
        <v>19</v>
      </c>
      <c r="L6" s="6" t="s">
        <v>12</v>
      </c>
    </row>
    <row r="7" spans="1:12" ht="12.75">
      <c r="A7" s="8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1">
        <v>9</v>
      </c>
      <c r="J7" s="11">
        <v>10</v>
      </c>
      <c r="K7" s="11">
        <v>11</v>
      </c>
      <c r="L7" s="11">
        <v>12</v>
      </c>
    </row>
    <row r="8" spans="1:12" ht="12.75">
      <c r="A8" s="5" t="s">
        <v>0</v>
      </c>
      <c r="B8" s="9">
        <v>0</v>
      </c>
      <c r="C8" s="9">
        <v>212.03</v>
      </c>
      <c r="D8" s="19">
        <f aca="true" t="shared" si="0" ref="D8:D16">C8+B8</f>
        <v>212.03</v>
      </c>
      <c r="E8" s="9">
        <v>163.7974</v>
      </c>
      <c r="F8" s="9">
        <v>0</v>
      </c>
      <c r="G8" s="19">
        <f aca="true" t="shared" si="1" ref="G8:G16">E8+F8</f>
        <v>163.7974</v>
      </c>
      <c r="H8" s="23">
        <f aca="true" t="shared" si="2" ref="H8:H16">D8-G8</f>
        <v>48.23259999999999</v>
      </c>
      <c r="I8" s="1">
        <f>1211.12*1.18</f>
        <v>1429.1215999999997</v>
      </c>
      <c r="J8" s="25">
        <f aca="true" t="shared" si="3" ref="J8:J16">H8*I8</f>
        <v>68930.25048415997</v>
      </c>
      <c r="K8" s="16">
        <v>6425.4</v>
      </c>
      <c r="L8" s="16">
        <f aca="true" t="shared" si="4" ref="L8:L16">J8/K8</f>
        <v>10.727775778030937</v>
      </c>
    </row>
    <row r="9" spans="1:12" ht="12.75">
      <c r="A9" s="5" t="s">
        <v>1</v>
      </c>
      <c r="B9" s="9">
        <v>0</v>
      </c>
      <c r="C9" s="9">
        <v>212.03</v>
      </c>
      <c r="D9" s="19">
        <f t="shared" si="0"/>
        <v>212.03</v>
      </c>
      <c r="E9" s="9">
        <v>163.7974</v>
      </c>
      <c r="F9" s="9">
        <v>0</v>
      </c>
      <c r="G9" s="19">
        <f t="shared" si="1"/>
        <v>163.7974</v>
      </c>
      <c r="H9" s="23">
        <f t="shared" si="2"/>
        <v>48.23259999999999</v>
      </c>
      <c r="I9" s="1">
        <f>1211.12*1.18</f>
        <v>1429.1215999999997</v>
      </c>
      <c r="J9" s="25">
        <f t="shared" si="3"/>
        <v>68930.25048415997</v>
      </c>
      <c r="K9" s="16">
        <v>6425.4</v>
      </c>
      <c r="L9" s="16">
        <f t="shared" si="4"/>
        <v>10.727775778030937</v>
      </c>
    </row>
    <row r="10" spans="1:12" ht="12.75">
      <c r="A10" s="5" t="s">
        <v>2</v>
      </c>
      <c r="B10" s="9">
        <v>0</v>
      </c>
      <c r="C10" s="9">
        <v>212.03</v>
      </c>
      <c r="D10" s="19">
        <f t="shared" si="0"/>
        <v>212.03</v>
      </c>
      <c r="E10" s="9">
        <v>165.2924</v>
      </c>
      <c r="F10" s="9">
        <v>0</v>
      </c>
      <c r="G10" s="19">
        <f t="shared" si="1"/>
        <v>165.2924</v>
      </c>
      <c r="H10" s="23">
        <f t="shared" si="2"/>
        <v>46.737600000000015</v>
      </c>
      <c r="I10" s="1">
        <f>1211.12*1.18</f>
        <v>1429.1215999999997</v>
      </c>
      <c r="J10" s="25">
        <f t="shared" si="3"/>
        <v>66793.71369216</v>
      </c>
      <c r="K10" s="16">
        <v>6425.4</v>
      </c>
      <c r="L10" s="16">
        <f t="shared" si="4"/>
        <v>10.395261570043889</v>
      </c>
    </row>
    <row r="11" spans="1:12" ht="12.75">
      <c r="A11" s="5" t="s">
        <v>3</v>
      </c>
      <c r="B11" s="9">
        <v>0</v>
      </c>
      <c r="C11" s="9">
        <v>212.03</v>
      </c>
      <c r="D11" s="19">
        <f t="shared" si="0"/>
        <v>212.03</v>
      </c>
      <c r="E11" s="9">
        <v>0</v>
      </c>
      <c r="F11" s="9">
        <f>209.7943</f>
        <v>209.7943</v>
      </c>
      <c r="G11" s="19">
        <f t="shared" si="1"/>
        <v>209.7943</v>
      </c>
      <c r="H11" s="23">
        <f t="shared" si="2"/>
        <v>2.2357000000000085</v>
      </c>
      <c r="I11" s="1">
        <f>1211.12*1.18</f>
        <v>1429.1215999999997</v>
      </c>
      <c r="J11" s="25">
        <f t="shared" si="3"/>
        <v>3195.0871611200114</v>
      </c>
      <c r="K11" s="16">
        <v>6425.4</v>
      </c>
      <c r="L11" s="16">
        <f t="shared" si="4"/>
        <v>0.49725887277368125</v>
      </c>
    </row>
    <row r="12" spans="1:12" ht="12.75">
      <c r="A12" s="5" t="s">
        <v>4</v>
      </c>
      <c r="B12" s="9">
        <v>0</v>
      </c>
      <c r="C12" s="9">
        <v>0</v>
      </c>
      <c r="D12" s="19">
        <f t="shared" si="0"/>
        <v>0</v>
      </c>
      <c r="E12" s="9">
        <v>0</v>
      </c>
      <c r="F12" s="9">
        <f>81.5906</f>
        <v>81.5906</v>
      </c>
      <c r="G12" s="19">
        <f t="shared" si="1"/>
        <v>81.5906</v>
      </c>
      <c r="H12" s="24">
        <f t="shared" si="2"/>
        <v>-81.5906</v>
      </c>
      <c r="I12" s="1">
        <f>1211.12*1.18</f>
        <v>1429.1215999999997</v>
      </c>
      <c r="J12" s="25">
        <f t="shared" si="3"/>
        <v>-116602.88881695997</v>
      </c>
      <c r="K12" s="16">
        <v>6425.4</v>
      </c>
      <c r="L12" s="16">
        <f t="shared" si="4"/>
        <v>-18.14717975798549</v>
      </c>
    </row>
    <row r="13" spans="1:12" ht="12.75">
      <c r="A13" s="5" t="s">
        <v>6</v>
      </c>
      <c r="B13" s="9">
        <v>22.53</v>
      </c>
      <c r="C13" s="9">
        <v>0</v>
      </c>
      <c r="D13" s="19">
        <f t="shared" si="0"/>
        <v>22.53</v>
      </c>
      <c r="E13" s="9">
        <v>0</v>
      </c>
      <c r="F13" s="9">
        <f>70.6795</f>
        <v>70.6795</v>
      </c>
      <c r="G13" s="19">
        <f t="shared" si="1"/>
        <v>70.6795</v>
      </c>
      <c r="H13" s="24">
        <f t="shared" si="2"/>
        <v>-48.1495</v>
      </c>
      <c r="I13" s="1">
        <f>1338.29*1.18</f>
        <v>1579.1822</v>
      </c>
      <c r="J13" s="25">
        <f t="shared" si="3"/>
        <v>-76036.8333389</v>
      </c>
      <c r="K13" s="16">
        <v>6425.4</v>
      </c>
      <c r="L13" s="16">
        <f t="shared" si="4"/>
        <v>-11.833789855713265</v>
      </c>
    </row>
    <row r="14" spans="1:12" ht="12.75">
      <c r="A14" s="5" t="s">
        <v>7</v>
      </c>
      <c r="B14" s="9">
        <v>99.09</v>
      </c>
      <c r="C14" s="9">
        <v>0</v>
      </c>
      <c r="D14" s="19">
        <f t="shared" si="0"/>
        <v>99.09</v>
      </c>
      <c r="E14" s="9">
        <v>0</v>
      </c>
      <c r="F14" s="9">
        <f>212.0383</f>
        <v>212.0383</v>
      </c>
      <c r="G14" s="19">
        <f t="shared" si="1"/>
        <v>212.0383</v>
      </c>
      <c r="H14" s="24">
        <f t="shared" si="2"/>
        <v>-112.94829999999999</v>
      </c>
      <c r="I14" s="1">
        <f>1338.29*1.18</f>
        <v>1579.1822</v>
      </c>
      <c r="J14" s="25">
        <f t="shared" si="3"/>
        <v>-178365.94488025998</v>
      </c>
      <c r="K14" s="16">
        <v>6425.4</v>
      </c>
      <c r="L14" s="16">
        <f t="shared" si="4"/>
        <v>-27.75950833882093</v>
      </c>
    </row>
    <row r="15" spans="1:12" ht="12.75">
      <c r="A15" s="5" t="s">
        <v>8</v>
      </c>
      <c r="B15" s="9">
        <f>138.5</f>
        <v>138.5</v>
      </c>
      <c r="C15" s="9">
        <v>0</v>
      </c>
      <c r="D15" s="19">
        <f t="shared" si="0"/>
        <v>138.5</v>
      </c>
      <c r="E15" s="9">
        <v>0</v>
      </c>
      <c r="F15" s="9">
        <f>212.0383</f>
        <v>212.0383</v>
      </c>
      <c r="G15" s="19">
        <f t="shared" si="1"/>
        <v>212.0383</v>
      </c>
      <c r="H15" s="24">
        <f t="shared" si="2"/>
        <v>-73.53829999999999</v>
      </c>
      <c r="I15" s="1">
        <f>1338.29*1.18</f>
        <v>1579.1822</v>
      </c>
      <c r="J15" s="25">
        <f t="shared" si="3"/>
        <v>-116130.37437825999</v>
      </c>
      <c r="K15" s="16">
        <v>6425.4</v>
      </c>
      <c r="L15" s="16">
        <f t="shared" si="4"/>
        <v>-18.073641232959815</v>
      </c>
    </row>
    <row r="16" spans="1:12" ht="12.75">
      <c r="A16" s="5" t="s">
        <v>9</v>
      </c>
      <c r="B16" s="9">
        <f>147.54</f>
        <v>147.54</v>
      </c>
      <c r="C16" s="9">
        <v>0</v>
      </c>
      <c r="D16" s="19">
        <f t="shared" si="0"/>
        <v>147.54</v>
      </c>
      <c r="E16" s="9">
        <v>0</v>
      </c>
      <c r="F16" s="9">
        <f>212.0383</f>
        <v>212.0383</v>
      </c>
      <c r="G16" s="19">
        <f t="shared" si="1"/>
        <v>212.0383</v>
      </c>
      <c r="H16" s="24">
        <f t="shared" si="2"/>
        <v>-64.4983</v>
      </c>
      <c r="I16" s="1">
        <f>1338.29*1.18</f>
        <v>1579.1822</v>
      </c>
      <c r="J16" s="25">
        <f t="shared" si="3"/>
        <v>-101854.56729026</v>
      </c>
      <c r="K16" s="16">
        <v>6425.4</v>
      </c>
      <c r="L16" s="16">
        <f t="shared" si="4"/>
        <v>-15.851864053640242</v>
      </c>
    </row>
    <row r="17" spans="1:12" ht="12.75">
      <c r="A17" s="2" t="s">
        <v>5</v>
      </c>
      <c r="B17" s="14">
        <f aca="true" t="shared" si="5" ref="B17:H17">SUM(B8:B16)</f>
        <v>407.65999999999997</v>
      </c>
      <c r="C17" s="14">
        <f t="shared" si="5"/>
        <v>848.12</v>
      </c>
      <c r="D17" s="14">
        <f t="shared" si="5"/>
        <v>1255.78</v>
      </c>
      <c r="E17" s="14">
        <f t="shared" si="5"/>
        <v>492.8872</v>
      </c>
      <c r="F17" s="14">
        <f t="shared" si="5"/>
        <v>998.1793</v>
      </c>
      <c r="G17" s="14">
        <f t="shared" si="5"/>
        <v>1491.0665</v>
      </c>
      <c r="H17" s="20">
        <f t="shared" si="5"/>
        <v>-235.28649999999996</v>
      </c>
      <c r="I17" s="20"/>
      <c r="J17" s="26">
        <f>SUM(J8:J16)</f>
        <v>-381141.30688304</v>
      </c>
      <c r="K17" s="14"/>
      <c r="L17" s="7">
        <f>SUM(L8:L16)</f>
        <v>-59.3179112402403</v>
      </c>
    </row>
    <row r="18" spans="1:12" ht="12.75">
      <c r="A18" s="4" t="s">
        <v>21</v>
      </c>
      <c r="B18" s="18"/>
      <c r="D18" s="18">
        <f>SUM(D8:D12)</f>
        <v>848.12</v>
      </c>
      <c r="E18" s="18">
        <f>SUM(E8:E12)</f>
        <v>492.8872</v>
      </c>
      <c r="G18" s="18">
        <f>SUM(G8:G12)</f>
        <v>784.2721</v>
      </c>
      <c r="H18" s="18">
        <f>SUM(H8:H12)</f>
        <v>63.84790000000001</v>
      </c>
      <c r="J18" s="27">
        <f>SUM(J8:J12)</f>
        <v>91246.41300463998</v>
      </c>
      <c r="L18" s="12">
        <f>SUM(L8:L12)</f>
        <v>14.20089224089395</v>
      </c>
    </row>
    <row r="19" spans="1:12" ht="12.75">
      <c r="A19" s="4" t="s">
        <v>22</v>
      </c>
      <c r="B19" s="18"/>
      <c r="C19" s="15"/>
      <c r="D19" s="18">
        <f>SUM(D13:D16)</f>
        <v>407.65999999999997</v>
      </c>
      <c r="E19" s="18">
        <f>SUM(E13:E16)</f>
        <v>0</v>
      </c>
      <c r="G19" s="18">
        <f>SUM(G13:G16)</f>
        <v>706.7944</v>
      </c>
      <c r="H19" s="18">
        <f>SUM(H13:H16)</f>
        <v>-299.1344</v>
      </c>
      <c r="J19" s="27">
        <f>SUM(J13:J16)</f>
        <v>-472387.71988767997</v>
      </c>
      <c r="L19" s="12">
        <f>SUM(L13:L16)</f>
        <v>-73.51880348113426</v>
      </c>
    </row>
    <row r="20" spans="1:3" ht="12.75">
      <c r="A20" s="4"/>
      <c r="C20" s="15"/>
    </row>
    <row r="23" spans="1:4" ht="12.75">
      <c r="A23" t="s">
        <v>13</v>
      </c>
      <c r="D23" t="s">
        <v>14</v>
      </c>
    </row>
    <row r="24" ht="12.75">
      <c r="A24" t="s">
        <v>15</v>
      </c>
    </row>
  </sheetData>
  <sheetProtection/>
  <mergeCells count="1">
    <mergeCell ref="A4:C4"/>
  </mergeCells>
  <printOptions/>
  <pageMargins left="0.5511811023622047" right="0" top="0.984251968503937" bottom="0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2016-06-24T06:37:50Z</cp:lastPrinted>
  <dcterms:created xsi:type="dcterms:W3CDTF">2012-04-09T03:21:30Z</dcterms:created>
  <dcterms:modified xsi:type="dcterms:W3CDTF">2016-07-29T09:35:05Z</dcterms:modified>
  <cp:category/>
  <cp:version/>
  <cp:contentType/>
  <cp:contentStatus/>
</cp:coreProperties>
</file>