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1230" windowWidth="23955" windowHeight="10440"/>
  </bookViews>
  <sheets>
    <sheet name="613" sheetId="1" r:id="rId1"/>
  </sheets>
  <calcPr calcId="144525"/>
</workbook>
</file>

<file path=xl/calcChain.xml><?xml version="1.0" encoding="utf-8"?>
<calcChain xmlns="http://schemas.openxmlformats.org/spreadsheetml/2006/main">
  <c r="D12" i="1" l="1"/>
  <c r="D13" i="1"/>
  <c r="D14" i="1" s="1"/>
  <c r="D55" i="1" s="1"/>
  <c r="D19" i="1"/>
  <c r="D21" i="1"/>
  <c r="D31" i="1"/>
  <c r="D52" i="1"/>
  <c r="D54" i="1"/>
  <c r="D56" i="1" s="1"/>
  <c r="D65" i="1"/>
  <c r="D90" i="1" s="1"/>
  <c r="D66" i="1"/>
  <c r="D73" i="1" s="1"/>
  <c r="D91" i="1" s="1"/>
  <c r="D67" i="1"/>
  <c r="D69" i="1"/>
  <c r="D70" i="1"/>
  <c r="D71" i="1"/>
  <c r="D81" i="1"/>
  <c r="D89" i="1"/>
  <c r="D93" i="1"/>
  <c r="D94" i="1"/>
</calcChain>
</file>

<file path=xl/sharedStrings.xml><?xml version="1.0" encoding="utf-8"?>
<sst xmlns="http://schemas.openxmlformats.org/spreadsheetml/2006/main" count="151" uniqueCount="108">
  <si>
    <t>Исполнитель: экономист Шолохова Н.С.</t>
  </si>
  <si>
    <t>Задолженность населения за жилищно-коммунальные услуги на конец отчетного периода руб.</t>
  </si>
  <si>
    <t>Выплачено, руб.</t>
  </si>
  <si>
    <t>Начислено населению за отчетный период, руб</t>
  </si>
  <si>
    <t>Движение денежных средств по статье "Консьерж. Старшие по домам (подъездам)"</t>
  </si>
  <si>
    <t>5. Информация по статье "Консьерж. Старшие по домам (подъездам)"</t>
  </si>
  <si>
    <t>Оплачено по результатам претензионно-исковой работы, руб.</t>
  </si>
  <si>
    <t>Взыскано  по результатам претензионно-исковой работы, руб.</t>
  </si>
  <si>
    <t>Предъявлено ко взысканию, шт.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</si>
  <si>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</si>
  <si>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</si>
  <si>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</si>
  <si>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Капитальный ремонт кровли, ИП Бектешев В.Н., договор №030 от 25.08.2021г.</t>
  </si>
  <si>
    <t>Замена стояков холодной воды, ООО "Аварийная служба "ДОМОВОЙ", договор №76 от 19.02.2021г.</t>
  </si>
  <si>
    <t>Израсходовано средств на капитальный ремонт со специального счета, руб.</t>
  </si>
  <si>
    <t>в т.ч. банковский процент на неснижаемый остаток, руб.</t>
  </si>
  <si>
    <t>Остаток средств на специальном счете на конец отчетного периода: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</si>
  <si>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</si>
  <si>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</si>
  <si>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Движение денежных средств по статье "Капитальный ремонт"</t>
  </si>
  <si>
    <t>3. Информация по статье "Капитальный ремонт" (40705810516540001992)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</si>
  <si>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</si>
  <si>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</si>
  <si>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</si>
  <si>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</si>
  <si>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</si>
  <si>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</si>
  <si>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</si>
  <si>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</si>
  <si>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</si>
  <si>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</si>
  <si>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</si>
  <si>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</si>
  <si>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</si>
  <si>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</si>
  <si>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</si>
  <si>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</si>
  <si>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</si>
  <si>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</si>
  <si>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</si>
  <si>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</si>
  <si>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</si>
  <si>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</si>
  <si>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</si>
  <si>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</si>
  <si>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</si>
  <si>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</si>
  <si>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</si>
  <si>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</si>
  <si>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</si>
  <si>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</si>
  <si>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</si>
  <si>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</si>
  <si>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</si>
  <si>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 xml:space="preserve">ООО"Единый расчетный центр" договор  № ПД - 15/1 от 15.12.2011г. </t>
  </si>
  <si>
    <t>Печать квитанций и упаковка в конверты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</si>
  <si>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</si>
  <si>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</si>
  <si>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</si>
  <si>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</si>
  <si>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</si>
  <si>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№oskx12151236860000</t>
  </si>
  <si>
    <t>Страхование лифтов</t>
  </si>
  <si>
    <t>ИКЦ УралЛифт №943 от 29.12.2020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</si>
  <si>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</si>
  <si>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</si>
  <si>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</si>
  <si>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</si>
  <si>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</si>
  <si>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</si>
  <si>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ООО "Метроконтроль"</t>
  </si>
  <si>
    <t>Поверка преобразователя расходомера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</si>
  <si>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</si>
  <si>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</si>
  <si>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</si>
  <si>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 xml:space="preserve">Уборка МОП с применением дез.средств </t>
  </si>
  <si>
    <t>Клининговые услуги (уборка МОП)</t>
  </si>
  <si>
    <t>Катаев А.С., Д-р №1 от 01.02.2015г., Д-р №26/02 от 01.03.2018</t>
  </si>
  <si>
    <t>Клининговые услуги (уборка придомовой территории)</t>
  </si>
  <si>
    <t>УФК по Свердл. обл. ФБУЗ "Центр гигиены  и эпидемиологи в Свердловской области", договор 3565 от 26.04.2021</t>
  </si>
  <si>
    <t>Дератизация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</si>
  <si>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</si>
  <si>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</si>
  <si>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</si>
  <si>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</si>
  <si>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</si>
  <si>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</si>
  <si>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</si>
  <si>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коммунальный ресурс на СОИ собственниками нежилых помещений</t>
  </si>
  <si>
    <t>коммунальный ресурс на СОИ собственниками жилых помещений</t>
  </si>
  <si>
    <t>собственниками нежилых помещений</t>
  </si>
  <si>
    <t>собственниками жилых помещений</t>
  </si>
  <si>
    <t>Оплачено руб.</t>
  </si>
  <si>
    <t>ИТОГО начислено, руб.</t>
  </si>
  <si>
    <t>коммунальный ресурс на СОИ собственникам нежилых помещений</t>
  </si>
  <si>
    <t>коммунальный ресурс на СОИ собственникам жилых помещений</t>
  </si>
  <si>
    <t>собственникам нежилых помещений</t>
  </si>
  <si>
    <t>собственникам жилых помещений</t>
  </si>
  <si>
    <t>Начислено, руб.</t>
  </si>
  <si>
    <t>2021 год</t>
  </si>
  <si>
    <t>Примечание</t>
  </si>
  <si>
    <t>Период</t>
  </si>
  <si>
    <t>1. Информация по статье "Содержание жилья"</t>
  </si>
  <si>
    <t>Полезная площадь МКД - 3539,5 м2, в т.ч. площадь жилых помещений - 3276,8 м2, площадь нежилых помещений - 262,7 м2</t>
  </si>
  <si>
    <t>по адресу: Свердловская область, г. Екатеринбург,  ул. Викулова д.№61/3</t>
  </si>
  <si>
    <t>Отчет об исполнении управляющей организацией договора управления многоквартирным домом за 2021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</si>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</sst>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scheme val="minor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/>
    <xf numFmtId="0" fontId="2" fillId="0" borderId="0" xfId="0" applyFont="1" applyFill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4" fontId="8" fillId="0" borderId="1" xfId="0" applyNumberFormat="1" applyFont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Fill="1" applyBorder="1"/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14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9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9"/>
  <sheetViews>
    <sheetView tabSelected="1" workbookViewId="0">
      <pane ySplit="7" topLeftCell="A80" activePane="bottomLeft" state="frozen"/>
      <selection activeCell="H35" sqref="H35"/>
      <selection pane="bottomLeft" activeCell="C7" sqref="C1:C1048576"/>
    </sheetView>
  </sheetViews>
  <sheetFormatPr defaultColWidth="9.140625" defaultRowHeight="15" x14ac:dyDescent="0.25"/>
  <cols>
    <col min="1" max="1" width="26.42578125" style="1" customWidth="1"/>
    <col min="2" max="2" width="69.140625" style="1" customWidth="1"/>
    <col min="3" max="3" width="45.140625" style="2" customWidth="1"/>
    <col min="4" max="4" width="12.140625" style="1" customWidth="1"/>
    <col min="5" max="16384" width="9.140625" style="1"/>
  </cols>
  <sheetData>
    <row r="1" spans="1:4" x14ac:dyDescent="0.25">
      <c r="A1" s="51" t="s">
        <v>107</v>
      </c>
      <c r="B1" s="51"/>
      <c r="C1" s="51"/>
      <c r="D1" s="3"/>
    </row>
    <row r="2" spans="1:4" x14ac:dyDescent="0.25">
      <c r="A2" s="52" t="s">
        <v>106</v>
      </c>
      <c r="B2" s="52"/>
      <c r="C2" s="52"/>
      <c r="D2" s="3"/>
    </row>
    <row r="3" spans="1:4" x14ac:dyDescent="0.25">
      <c r="A3" s="51" t="s">
        <v>105</v>
      </c>
      <c r="B3" s="51"/>
      <c r="C3" s="51"/>
      <c r="D3" s="3"/>
    </row>
    <row r="4" spans="1:4" ht="15.75" x14ac:dyDescent="0.25">
      <c r="A4" s="50" t="s">
        <v>104</v>
      </c>
      <c r="B4" s="50"/>
      <c r="C4" s="50"/>
      <c r="D4" s="3"/>
    </row>
    <row r="5" spans="1:4" x14ac:dyDescent="0.25">
      <c r="A5" s="49" t="s">
        <v>103</v>
      </c>
      <c r="B5" s="49"/>
      <c r="C5" s="49"/>
      <c r="D5" s="3"/>
    </row>
    <row r="6" spans="1:4" ht="15.75" x14ac:dyDescent="0.25">
      <c r="A6" s="33" t="s">
        <v>102</v>
      </c>
      <c r="B6" s="33"/>
      <c r="C6" s="33"/>
      <c r="D6" s="48"/>
    </row>
    <row r="7" spans="1:4" x14ac:dyDescent="0.25">
      <c r="A7" s="37" t="s">
        <v>101</v>
      </c>
      <c r="B7" s="47"/>
      <c r="C7" s="36" t="s">
        <v>100</v>
      </c>
      <c r="D7" s="46" t="s">
        <v>99</v>
      </c>
    </row>
    <row r="8" spans="1:4" x14ac:dyDescent="0.25">
      <c r="A8" s="31" t="s">
        <v>98</v>
      </c>
      <c r="B8" s="27" t="s">
        <v>97</v>
      </c>
      <c r="C8" s="27"/>
      <c r="D8" s="25">
        <v>1101516.18</v>
      </c>
    </row>
    <row r="9" spans="1:4" x14ac:dyDescent="0.25">
      <c r="A9" s="31"/>
      <c r="B9" s="27" t="s">
        <v>96</v>
      </c>
      <c r="C9" s="27"/>
      <c r="D9" s="25">
        <v>88445.92</v>
      </c>
    </row>
    <row r="10" spans="1:4" s="40" customFormat="1" x14ac:dyDescent="0.25">
      <c r="A10" s="31"/>
      <c r="B10" s="27" t="s">
        <v>95</v>
      </c>
      <c r="C10" s="27"/>
      <c r="D10" s="25">
        <v>127962.12</v>
      </c>
    </row>
    <row r="11" spans="1:4" s="41" customFormat="1" x14ac:dyDescent="0.25">
      <c r="A11" s="31"/>
      <c r="B11" s="27" t="s">
        <v>94</v>
      </c>
      <c r="C11" s="27"/>
      <c r="D11" s="25">
        <v>10274.75</v>
      </c>
    </row>
    <row r="12" spans="1:4" s="41" customFormat="1" x14ac:dyDescent="0.25">
      <c r="A12" s="31"/>
      <c r="B12" s="39" t="s">
        <v>87</v>
      </c>
      <c r="C12" s="39"/>
      <c r="D12" s="6">
        <f>SUM(D8:D11)</f>
        <v>1328198.9699999997</v>
      </c>
    </row>
    <row r="13" spans="1:4" s="41" customFormat="1" x14ac:dyDescent="0.25">
      <c r="A13" s="31"/>
      <c r="B13" s="39" t="s">
        <v>46</v>
      </c>
      <c r="C13" s="39"/>
      <c r="D13" s="25">
        <f>D53</f>
        <v>11100</v>
      </c>
    </row>
    <row r="14" spans="1:4" s="41" customFormat="1" x14ac:dyDescent="0.25">
      <c r="A14" s="38" t="s">
        <v>93</v>
      </c>
      <c r="B14" s="37"/>
      <c r="C14" s="36"/>
      <c r="D14" s="6">
        <f>D12+D13</f>
        <v>1339298.9699999997</v>
      </c>
    </row>
    <row r="15" spans="1:4" x14ac:dyDescent="0.25">
      <c r="A15" s="31" t="s">
        <v>92</v>
      </c>
      <c r="B15" s="27" t="s">
        <v>91</v>
      </c>
      <c r="C15" s="27"/>
      <c r="D15" s="25">
        <v>1084280.72</v>
      </c>
    </row>
    <row r="16" spans="1:4" s="41" customFormat="1" x14ac:dyDescent="0.25">
      <c r="A16" s="31"/>
      <c r="B16" s="27" t="s">
        <v>90</v>
      </c>
      <c r="C16" s="27"/>
      <c r="D16" s="25">
        <v>84461.71</v>
      </c>
    </row>
    <row r="17" spans="1:4" s="41" customFormat="1" x14ac:dyDescent="0.25">
      <c r="A17" s="31"/>
      <c r="B17" s="27" t="s">
        <v>89</v>
      </c>
      <c r="C17" s="27"/>
      <c r="D17" s="25">
        <v>125469</v>
      </c>
    </row>
    <row r="18" spans="1:4" s="41" customFormat="1" x14ac:dyDescent="0.25">
      <c r="A18" s="31"/>
      <c r="B18" s="27" t="s">
        <v>88</v>
      </c>
      <c r="C18" s="27"/>
      <c r="D18" s="25">
        <v>9789.6</v>
      </c>
    </row>
    <row r="19" spans="1:4" s="41" customFormat="1" x14ac:dyDescent="0.25">
      <c r="A19" s="31"/>
      <c r="B19" s="39" t="s">
        <v>87</v>
      </c>
      <c r="C19" s="39"/>
      <c r="D19" s="6">
        <f>SUM(D15:D18)</f>
        <v>1304001.03</v>
      </c>
    </row>
    <row r="20" spans="1:4" s="41" customFormat="1" x14ac:dyDescent="0.25">
      <c r="A20" s="31"/>
      <c r="B20" s="39" t="s">
        <v>46</v>
      </c>
      <c r="C20" s="39"/>
      <c r="D20" s="25">
        <v>11908.62</v>
      </c>
    </row>
    <row r="21" spans="1:4" x14ac:dyDescent="0.25">
      <c r="A21" s="38" t="s">
        <v>86</v>
      </c>
      <c r="B21" s="37"/>
      <c r="C21" s="36"/>
      <c r="D21" s="6">
        <f>D19+D20</f>
        <v>1315909.6500000001</v>
      </c>
    </row>
    <row r="22" spans="1:4" x14ac:dyDescent="0.25">
      <c r="A22" s="31" t="s">
        <v>85</v>
      </c>
      <c r="B22" s="43" t="s">
        <v>84</v>
      </c>
      <c r="C22" s="42"/>
      <c r="D22" s="6"/>
    </row>
    <row r="23" spans="1:4" s="41" customFormat="1" ht="30" x14ac:dyDescent="0.25">
      <c r="A23" s="31"/>
      <c r="B23" s="27" t="s">
        <v>83</v>
      </c>
      <c r="C23" s="45" t="s">
        <v>82</v>
      </c>
      <c r="D23" s="25">
        <v>23346.36</v>
      </c>
    </row>
    <row r="24" spans="1:4" x14ac:dyDescent="0.25">
      <c r="A24" s="31"/>
      <c r="B24" s="27" t="s">
        <v>51</v>
      </c>
      <c r="C24" s="45"/>
      <c r="D24" s="25">
        <v>47293.14</v>
      </c>
    </row>
    <row r="25" spans="1:4" s="41" customFormat="1" ht="15" customHeight="1" x14ac:dyDescent="0.25">
      <c r="A25" s="31"/>
      <c r="B25" s="43" t="s">
        <v>81</v>
      </c>
      <c r="C25" s="42"/>
      <c r="D25" s="6"/>
    </row>
    <row r="26" spans="1:4" ht="45" x14ac:dyDescent="0.25">
      <c r="A26" s="31"/>
      <c r="B26" s="27" t="s">
        <v>80</v>
      </c>
      <c r="C26" s="45" t="s">
        <v>79</v>
      </c>
      <c r="D26" s="25">
        <v>465.7</v>
      </c>
    </row>
    <row r="27" spans="1:4" ht="30" x14ac:dyDescent="0.25">
      <c r="A27" s="31"/>
      <c r="B27" s="27" t="s">
        <v>78</v>
      </c>
      <c r="C27" s="45" t="s">
        <v>77</v>
      </c>
      <c r="D27" s="25">
        <v>54833.39</v>
      </c>
    </row>
    <row r="28" spans="1:4" x14ac:dyDescent="0.25">
      <c r="A28" s="31"/>
      <c r="B28" s="27" t="s">
        <v>76</v>
      </c>
      <c r="C28" s="45"/>
      <c r="D28" s="25">
        <v>138396</v>
      </c>
    </row>
    <row r="29" spans="1:4" s="41" customFormat="1" x14ac:dyDescent="0.25">
      <c r="A29" s="31"/>
      <c r="B29" s="27" t="s">
        <v>75</v>
      </c>
      <c r="C29" s="45" t="s">
        <v>74</v>
      </c>
      <c r="D29" s="25">
        <v>8806.3700000000008</v>
      </c>
    </row>
    <row r="30" spans="1:4" x14ac:dyDescent="0.25">
      <c r="A30" s="31"/>
      <c r="B30" s="43" t="s">
        <v>73</v>
      </c>
      <c r="C30" s="42"/>
      <c r="D30" s="6"/>
    </row>
    <row r="31" spans="1:4" x14ac:dyDescent="0.25">
      <c r="A31" s="31"/>
      <c r="B31" s="27" t="s">
        <v>72</v>
      </c>
      <c r="C31" s="45"/>
      <c r="D31" s="25">
        <f>D10+D11</f>
        <v>138236.87</v>
      </c>
    </row>
    <row r="32" spans="1:4" x14ac:dyDescent="0.25">
      <c r="A32" s="31"/>
      <c r="B32" s="27" t="s">
        <v>71</v>
      </c>
      <c r="C32" s="45" t="s">
        <v>70</v>
      </c>
      <c r="D32" s="25">
        <v>14350</v>
      </c>
    </row>
    <row r="33" spans="1:4" ht="30" x14ac:dyDescent="0.25">
      <c r="A33" s="31"/>
      <c r="B33" s="27" t="s">
        <v>69</v>
      </c>
      <c r="C33" s="45" t="s">
        <v>68</v>
      </c>
      <c r="D33" s="25">
        <v>1718.75</v>
      </c>
    </row>
    <row r="34" spans="1:4" x14ac:dyDescent="0.25">
      <c r="A34" s="31"/>
      <c r="B34" s="27" t="s">
        <v>51</v>
      </c>
      <c r="C34" s="45"/>
      <c r="D34" s="25">
        <v>97810.91</v>
      </c>
    </row>
    <row r="35" spans="1:4" s="41" customFormat="1" x14ac:dyDescent="0.25">
      <c r="A35" s="31"/>
      <c r="B35" s="43" t="s">
        <v>67</v>
      </c>
      <c r="C35" s="42"/>
      <c r="D35" s="6"/>
    </row>
    <row r="36" spans="1:4" ht="30" x14ac:dyDescent="0.25">
      <c r="A36" s="31"/>
      <c r="B36" s="27" t="s">
        <v>66</v>
      </c>
      <c r="C36" s="45" t="s">
        <v>65</v>
      </c>
      <c r="D36" s="25">
        <v>87631.34</v>
      </c>
    </row>
    <row r="37" spans="1:4" s="41" customFormat="1" x14ac:dyDescent="0.25">
      <c r="A37" s="31"/>
      <c r="B37" s="27" t="s">
        <v>64</v>
      </c>
      <c r="C37" s="45" t="s">
        <v>63</v>
      </c>
      <c r="D37" s="25">
        <v>3508</v>
      </c>
    </row>
    <row r="38" spans="1:4" ht="60" x14ac:dyDescent="0.25">
      <c r="A38" s="31"/>
      <c r="B38" s="27" t="s">
        <v>62</v>
      </c>
      <c r="C38" s="45" t="s">
        <v>61</v>
      </c>
      <c r="D38" s="25">
        <v>592.66</v>
      </c>
    </row>
    <row r="39" spans="1:4" s="41" customFormat="1" x14ac:dyDescent="0.25">
      <c r="A39" s="31"/>
      <c r="B39" s="27" t="s">
        <v>51</v>
      </c>
      <c r="C39" s="45"/>
      <c r="D39" s="25">
        <v>26312.75</v>
      </c>
    </row>
    <row r="40" spans="1:4" x14ac:dyDescent="0.25">
      <c r="A40" s="31"/>
      <c r="B40" s="43" t="s">
        <v>60</v>
      </c>
      <c r="C40" s="42"/>
      <c r="D40" s="6"/>
    </row>
    <row r="41" spans="1:4" ht="30" x14ac:dyDescent="0.25">
      <c r="A41" s="31"/>
      <c r="B41" s="27" t="s">
        <v>59</v>
      </c>
      <c r="C41" s="45" t="s">
        <v>58</v>
      </c>
      <c r="D41" s="25">
        <v>52442.84</v>
      </c>
    </row>
    <row r="42" spans="1:4" s="41" customFormat="1" x14ac:dyDescent="0.25">
      <c r="A42" s="31"/>
      <c r="B42" s="43" t="s">
        <v>57</v>
      </c>
      <c r="C42" s="42"/>
      <c r="D42" s="6"/>
    </row>
    <row r="43" spans="1:4" x14ac:dyDescent="0.25">
      <c r="A43" s="31"/>
      <c r="B43" s="27" t="s">
        <v>51</v>
      </c>
      <c r="C43" s="27"/>
      <c r="D43" s="25">
        <v>38777.08</v>
      </c>
    </row>
    <row r="44" spans="1:4" x14ac:dyDescent="0.25">
      <c r="A44" s="31"/>
      <c r="B44" s="43" t="s">
        <v>56</v>
      </c>
      <c r="C44" s="42"/>
      <c r="D44" s="6"/>
    </row>
    <row r="45" spans="1:4" ht="24" x14ac:dyDescent="0.25">
      <c r="A45" s="31"/>
      <c r="B45" s="27" t="s">
        <v>55</v>
      </c>
      <c r="C45" s="44" t="s">
        <v>54</v>
      </c>
      <c r="D45" s="25">
        <v>1436.58</v>
      </c>
    </row>
    <row r="46" spans="1:4" x14ac:dyDescent="0.25">
      <c r="A46" s="31"/>
      <c r="B46" s="27" t="s">
        <v>53</v>
      </c>
      <c r="C46" s="27"/>
      <c r="D46" s="25">
        <v>16173.72</v>
      </c>
    </row>
    <row r="47" spans="1:4" s="41" customFormat="1" x14ac:dyDescent="0.25">
      <c r="A47" s="31"/>
      <c r="B47" s="27" t="s">
        <v>51</v>
      </c>
      <c r="C47" s="27"/>
      <c r="D47" s="25">
        <v>23024.11</v>
      </c>
    </row>
    <row r="48" spans="1:4" s="41" customFormat="1" x14ac:dyDescent="0.25">
      <c r="A48" s="31"/>
      <c r="B48" s="43" t="s">
        <v>52</v>
      </c>
      <c r="C48" s="42"/>
      <c r="D48" s="6"/>
    </row>
    <row r="49" spans="1:4" s="41" customFormat="1" x14ac:dyDescent="0.25">
      <c r="A49" s="31"/>
      <c r="B49" s="27" t="s">
        <v>51</v>
      </c>
      <c r="C49" s="27"/>
      <c r="D49" s="25">
        <v>252808.47</v>
      </c>
    </row>
    <row r="50" spans="1:4" s="41" customFormat="1" x14ac:dyDescent="0.25">
      <c r="A50" s="31"/>
      <c r="B50" s="27" t="s">
        <v>50</v>
      </c>
      <c r="C50" s="27"/>
      <c r="D50" s="25">
        <v>15858.52</v>
      </c>
    </row>
    <row r="51" spans="1:4" s="40" customFormat="1" ht="30" x14ac:dyDescent="0.25">
      <c r="A51" s="31"/>
      <c r="B51" s="27" t="s">
        <v>49</v>
      </c>
      <c r="C51" s="27" t="s">
        <v>48</v>
      </c>
      <c r="D51" s="25">
        <v>106969.78</v>
      </c>
    </row>
    <row r="52" spans="1:4" x14ac:dyDescent="0.25">
      <c r="A52" s="31"/>
      <c r="B52" s="39" t="s">
        <v>47</v>
      </c>
      <c r="C52" s="27"/>
      <c r="D52" s="6">
        <f>SUM(D23:D51)</f>
        <v>1150793.3399999999</v>
      </c>
    </row>
    <row r="53" spans="1:4" ht="28.5" x14ac:dyDescent="0.25">
      <c r="A53" s="31"/>
      <c r="B53" s="39" t="s">
        <v>46</v>
      </c>
      <c r="C53" s="39" t="s">
        <v>45</v>
      </c>
      <c r="D53" s="6">
        <v>11100</v>
      </c>
    </row>
    <row r="54" spans="1:4" x14ac:dyDescent="0.25">
      <c r="A54" s="38" t="s">
        <v>44</v>
      </c>
      <c r="B54" s="37"/>
      <c r="C54" s="36"/>
      <c r="D54" s="6">
        <f>D52+D53</f>
        <v>1161893.3399999999</v>
      </c>
    </row>
    <row r="55" spans="1:4" x14ac:dyDescent="0.25">
      <c r="A55" s="8" t="s">
        <v>43</v>
      </c>
      <c r="B55" s="35"/>
      <c r="C55" s="34"/>
      <c r="D55" s="6">
        <f>D14-D54</f>
        <v>177405.62999999989</v>
      </c>
    </row>
    <row r="56" spans="1:4" x14ac:dyDescent="0.25">
      <c r="A56" s="8" t="s">
        <v>42</v>
      </c>
      <c r="B56" s="35"/>
      <c r="C56" s="34"/>
      <c r="D56" s="6">
        <f>D21-D54</f>
        <v>154016.31000000029</v>
      </c>
    </row>
    <row r="57" spans="1:4" ht="15.75" x14ac:dyDescent="0.25">
      <c r="A57" s="33" t="s">
        <v>41</v>
      </c>
      <c r="B57" s="33"/>
      <c r="C57" s="33"/>
      <c r="D57" s="32"/>
    </row>
    <row r="58" spans="1:4" x14ac:dyDescent="0.25">
      <c r="A58" s="31" t="s">
        <v>40</v>
      </c>
      <c r="B58" s="27" t="s">
        <v>34</v>
      </c>
      <c r="C58" s="29" t="s">
        <v>33</v>
      </c>
      <c r="D58" s="25">
        <v>338551.95</v>
      </c>
    </row>
    <row r="59" spans="1:4" x14ac:dyDescent="0.25">
      <c r="A59" s="31"/>
      <c r="B59" s="27" t="s">
        <v>32</v>
      </c>
      <c r="C59" s="30"/>
      <c r="D59" s="25">
        <v>97361.37</v>
      </c>
    </row>
    <row r="60" spans="1:4" x14ac:dyDescent="0.25">
      <c r="A60" s="31"/>
      <c r="B60" s="27" t="s">
        <v>31</v>
      </c>
      <c r="C60" s="28"/>
      <c r="D60" s="25">
        <v>769419.71</v>
      </c>
    </row>
    <row r="61" spans="1:4" x14ac:dyDescent="0.25">
      <c r="A61" s="31"/>
      <c r="B61" s="27" t="s">
        <v>30</v>
      </c>
      <c r="C61" s="29" t="s">
        <v>29</v>
      </c>
      <c r="D61" s="25">
        <v>150821.29</v>
      </c>
    </row>
    <row r="62" spans="1:4" x14ac:dyDescent="0.25">
      <c r="A62" s="31"/>
      <c r="B62" s="27" t="s">
        <v>28</v>
      </c>
      <c r="C62" s="28"/>
      <c r="D62" s="25">
        <v>159001.60999999999</v>
      </c>
    </row>
    <row r="63" spans="1:4" ht="25.5" x14ac:dyDescent="0.25">
      <c r="A63" s="31"/>
      <c r="B63" s="27" t="s">
        <v>27</v>
      </c>
      <c r="C63" s="26" t="s">
        <v>26</v>
      </c>
      <c r="D63" s="25">
        <v>450926.39</v>
      </c>
    </row>
    <row r="64" spans="1:4" x14ac:dyDescent="0.25">
      <c r="A64" s="31"/>
      <c r="B64" s="27" t="s">
        <v>25</v>
      </c>
      <c r="C64" s="26" t="s">
        <v>24</v>
      </c>
      <c r="D64" s="25">
        <v>150784.07999999999</v>
      </c>
    </row>
    <row r="65" spans="1:4" x14ac:dyDescent="0.25">
      <c r="A65" s="31"/>
      <c r="B65" s="24" t="s">
        <v>39</v>
      </c>
      <c r="C65" s="23"/>
      <c r="D65" s="6">
        <f>SUM(D58:D64)</f>
        <v>2116866.4000000004</v>
      </c>
    </row>
    <row r="66" spans="1:4" x14ac:dyDescent="0.25">
      <c r="A66" s="31" t="s">
        <v>38</v>
      </c>
      <c r="B66" s="27" t="s">
        <v>34</v>
      </c>
      <c r="C66" s="29" t="s">
        <v>33</v>
      </c>
      <c r="D66" s="25">
        <f>307218.58+15560.76</f>
        <v>322779.34000000003</v>
      </c>
    </row>
    <row r="67" spans="1:4" x14ac:dyDescent="0.25">
      <c r="A67" s="31"/>
      <c r="B67" s="27" t="s">
        <v>32</v>
      </c>
      <c r="C67" s="30"/>
      <c r="D67" s="25">
        <f>88195.4+3793.23</f>
        <v>91988.62999999999</v>
      </c>
    </row>
    <row r="68" spans="1:4" x14ac:dyDescent="0.25">
      <c r="A68" s="31"/>
      <c r="B68" s="27" t="s">
        <v>31</v>
      </c>
      <c r="C68" s="28"/>
      <c r="D68" s="25">
        <v>754306.52</v>
      </c>
    </row>
    <row r="69" spans="1:4" x14ac:dyDescent="0.25">
      <c r="A69" s="31"/>
      <c r="B69" s="27" t="s">
        <v>30</v>
      </c>
      <c r="C69" s="29" t="s">
        <v>29</v>
      </c>
      <c r="D69" s="25">
        <f>143932.01+4312.75</f>
        <v>148244.76</v>
      </c>
    </row>
    <row r="70" spans="1:4" x14ac:dyDescent="0.25">
      <c r="A70" s="31"/>
      <c r="B70" s="27" t="s">
        <v>28</v>
      </c>
      <c r="C70" s="28"/>
      <c r="D70" s="25">
        <f>147405.99+6122.33</f>
        <v>153528.31999999998</v>
      </c>
    </row>
    <row r="71" spans="1:4" ht="25.5" x14ac:dyDescent="0.25">
      <c r="A71" s="31"/>
      <c r="B71" s="27" t="s">
        <v>27</v>
      </c>
      <c r="C71" s="26" t="s">
        <v>26</v>
      </c>
      <c r="D71" s="25">
        <f>348841.64+95679.68</f>
        <v>444521.32</v>
      </c>
    </row>
    <row r="72" spans="1:4" x14ac:dyDescent="0.25">
      <c r="A72" s="31"/>
      <c r="B72" s="27" t="s">
        <v>25</v>
      </c>
      <c r="C72" s="26" t="s">
        <v>24</v>
      </c>
      <c r="D72" s="25">
        <v>147667.6</v>
      </c>
    </row>
    <row r="73" spans="1:4" x14ac:dyDescent="0.25">
      <c r="A73" s="31"/>
      <c r="B73" s="24" t="s">
        <v>37</v>
      </c>
      <c r="C73" s="23"/>
      <c r="D73" s="6">
        <f>SUM(D66:D72)</f>
        <v>2063036.4900000002</v>
      </c>
    </row>
    <row r="74" spans="1:4" x14ac:dyDescent="0.25">
      <c r="A74" s="11" t="s">
        <v>36</v>
      </c>
      <c r="B74" s="27" t="s">
        <v>34</v>
      </c>
      <c r="C74" s="29" t="s">
        <v>33</v>
      </c>
      <c r="D74" s="25">
        <v>369187.89</v>
      </c>
    </row>
    <row r="75" spans="1:4" x14ac:dyDescent="0.25">
      <c r="A75" s="11"/>
      <c r="B75" s="27" t="s">
        <v>32</v>
      </c>
      <c r="C75" s="30"/>
      <c r="D75" s="25">
        <v>86488.639999999999</v>
      </c>
    </row>
    <row r="76" spans="1:4" x14ac:dyDescent="0.25">
      <c r="A76" s="11"/>
      <c r="B76" s="27" t="s">
        <v>31</v>
      </c>
      <c r="C76" s="28"/>
      <c r="D76" s="25">
        <v>769419.71</v>
      </c>
    </row>
    <row r="77" spans="1:4" x14ac:dyDescent="0.25">
      <c r="A77" s="11"/>
      <c r="B77" s="27" t="s">
        <v>30</v>
      </c>
      <c r="C77" s="29" t="s">
        <v>29</v>
      </c>
      <c r="D77" s="25">
        <v>18367.25</v>
      </c>
    </row>
    <row r="78" spans="1:4" x14ac:dyDescent="0.25">
      <c r="A78" s="11"/>
      <c r="B78" s="27" t="s">
        <v>28</v>
      </c>
      <c r="C78" s="28"/>
      <c r="D78" s="25">
        <v>85057.97</v>
      </c>
    </row>
    <row r="79" spans="1:4" ht="25.5" x14ac:dyDescent="0.25">
      <c r="A79" s="11"/>
      <c r="B79" s="27" t="s">
        <v>27</v>
      </c>
      <c r="C79" s="26" t="s">
        <v>26</v>
      </c>
      <c r="D79" s="25">
        <v>447894.24</v>
      </c>
    </row>
    <row r="80" spans="1:4" x14ac:dyDescent="0.25">
      <c r="A80" s="11"/>
      <c r="B80" s="27" t="s">
        <v>25</v>
      </c>
      <c r="C80" s="26" t="s">
        <v>24</v>
      </c>
      <c r="D80" s="25">
        <v>123362.71</v>
      </c>
    </row>
    <row r="81" spans="1:4" x14ac:dyDescent="0.25">
      <c r="A81" s="11"/>
      <c r="B81" s="24" t="s">
        <v>23</v>
      </c>
      <c r="C81" s="23"/>
      <c r="D81" s="6">
        <f>SUM(D74:D80)</f>
        <v>1899778.41</v>
      </c>
    </row>
    <row r="82" spans="1:4" x14ac:dyDescent="0.25">
      <c r="A82" s="11" t="s">
        <v>35</v>
      </c>
      <c r="B82" s="27" t="s">
        <v>34</v>
      </c>
      <c r="C82" s="29" t="s">
        <v>33</v>
      </c>
      <c r="D82" s="25">
        <v>369187.89</v>
      </c>
    </row>
    <row r="83" spans="1:4" x14ac:dyDescent="0.25">
      <c r="A83" s="11"/>
      <c r="B83" s="27" t="s">
        <v>32</v>
      </c>
      <c r="C83" s="30"/>
      <c r="D83" s="25">
        <v>86488.639999999999</v>
      </c>
    </row>
    <row r="84" spans="1:4" x14ac:dyDescent="0.25">
      <c r="A84" s="11"/>
      <c r="B84" s="27" t="s">
        <v>31</v>
      </c>
      <c r="C84" s="28"/>
      <c r="D84" s="25">
        <v>769419.71</v>
      </c>
    </row>
    <row r="85" spans="1:4" x14ac:dyDescent="0.25">
      <c r="A85" s="11"/>
      <c r="B85" s="27" t="s">
        <v>30</v>
      </c>
      <c r="C85" s="29" t="s">
        <v>29</v>
      </c>
      <c r="D85" s="25">
        <v>18367.25</v>
      </c>
    </row>
    <row r="86" spans="1:4" x14ac:dyDescent="0.25">
      <c r="A86" s="11"/>
      <c r="B86" s="27" t="s">
        <v>28</v>
      </c>
      <c r="C86" s="28"/>
      <c r="D86" s="25">
        <v>85057.97</v>
      </c>
    </row>
    <row r="87" spans="1:4" ht="25.5" x14ac:dyDescent="0.25">
      <c r="A87" s="11"/>
      <c r="B87" s="27" t="s">
        <v>27</v>
      </c>
      <c r="C87" s="26" t="s">
        <v>26</v>
      </c>
      <c r="D87" s="25">
        <v>447894.24</v>
      </c>
    </row>
    <row r="88" spans="1:4" x14ac:dyDescent="0.25">
      <c r="A88" s="11"/>
      <c r="B88" s="27" t="s">
        <v>25</v>
      </c>
      <c r="C88" s="26" t="s">
        <v>24</v>
      </c>
      <c r="D88" s="25">
        <v>123362.71</v>
      </c>
    </row>
    <row r="89" spans="1:4" x14ac:dyDescent="0.25">
      <c r="A89" s="11"/>
      <c r="B89" s="24" t="s">
        <v>23</v>
      </c>
      <c r="C89" s="23"/>
      <c r="D89" s="6">
        <f>SUM(D82:D88)</f>
        <v>1899778.41</v>
      </c>
    </row>
    <row r="90" spans="1:4" x14ac:dyDescent="0.25">
      <c r="A90" s="8" t="s">
        <v>22</v>
      </c>
      <c r="B90" s="8"/>
      <c r="C90" s="22"/>
      <c r="D90" s="6">
        <f>D65-D89</f>
        <v>217087.99000000046</v>
      </c>
    </row>
    <row r="91" spans="1:4" x14ac:dyDescent="0.25">
      <c r="A91" s="8" t="s">
        <v>21</v>
      </c>
      <c r="B91" s="8"/>
      <c r="C91" s="22"/>
      <c r="D91" s="6">
        <f>D73-D89</f>
        <v>163258.08000000031</v>
      </c>
    </row>
    <row r="92" spans="1:4" ht="15.75" x14ac:dyDescent="0.25">
      <c r="A92" s="21" t="s">
        <v>20</v>
      </c>
      <c r="B92" s="21"/>
      <c r="C92" s="21"/>
      <c r="D92" s="21"/>
    </row>
    <row r="93" spans="1:4" x14ac:dyDescent="0.25">
      <c r="A93" s="11" t="s">
        <v>19</v>
      </c>
      <c r="B93" s="10" t="s">
        <v>3</v>
      </c>
      <c r="C93" s="19"/>
      <c r="D93" s="6">
        <f>396922.56+31870.8</f>
        <v>428793.36</v>
      </c>
    </row>
    <row r="94" spans="1:4" x14ac:dyDescent="0.25">
      <c r="A94" s="11"/>
      <c r="B94" s="10" t="s">
        <v>18</v>
      </c>
      <c r="C94" s="19"/>
      <c r="D94" s="6">
        <f>355179.47+37800.25</f>
        <v>392979.72</v>
      </c>
    </row>
    <row r="95" spans="1:4" ht="30" x14ac:dyDescent="0.25">
      <c r="A95" s="11"/>
      <c r="B95" s="14" t="s">
        <v>17</v>
      </c>
      <c r="C95" s="19"/>
      <c r="D95" s="6">
        <v>153162.51</v>
      </c>
    </row>
    <row r="96" spans="1:4" x14ac:dyDescent="0.25">
      <c r="A96" s="11"/>
      <c r="B96" s="10" t="s">
        <v>16</v>
      </c>
      <c r="C96" s="19"/>
      <c r="D96" s="6">
        <v>1779701.2</v>
      </c>
    </row>
    <row r="97" spans="1:4" x14ac:dyDescent="0.25">
      <c r="A97" s="11"/>
      <c r="B97" s="20" t="s">
        <v>15</v>
      </c>
      <c r="C97" s="19"/>
      <c r="D97" s="6">
        <v>51712.45</v>
      </c>
    </row>
    <row r="98" spans="1:4" ht="26.25" x14ac:dyDescent="0.25">
      <c r="A98" s="11"/>
      <c r="B98" s="18" t="s">
        <v>14</v>
      </c>
      <c r="C98" s="15" t="s">
        <v>13</v>
      </c>
      <c r="D98" s="6">
        <v>306048.31</v>
      </c>
    </row>
    <row r="99" spans="1:4" ht="26.25" x14ac:dyDescent="0.25">
      <c r="A99" s="17"/>
      <c r="B99" s="16"/>
      <c r="C99" s="15" t="s">
        <v>12</v>
      </c>
      <c r="D99" s="6">
        <v>631317.94999999995</v>
      </c>
    </row>
    <row r="100" spans="1:4" ht="15.75" x14ac:dyDescent="0.25">
      <c r="A100" s="12" t="s">
        <v>11</v>
      </c>
      <c r="B100" s="12"/>
      <c r="C100" s="12"/>
      <c r="D100" s="12"/>
    </row>
    <row r="101" spans="1:4" ht="18.75" x14ac:dyDescent="0.3">
      <c r="A101" s="11" t="s">
        <v>10</v>
      </c>
      <c r="B101" s="10" t="s">
        <v>9</v>
      </c>
      <c r="C101" s="13"/>
      <c r="D101" s="6">
        <v>5</v>
      </c>
    </row>
    <row r="102" spans="1:4" ht="18.75" x14ac:dyDescent="0.3">
      <c r="A102" s="11"/>
      <c r="B102" s="10" t="s">
        <v>8</v>
      </c>
      <c r="C102" s="13"/>
      <c r="D102" s="6">
        <v>0</v>
      </c>
    </row>
    <row r="103" spans="1:4" ht="18.75" x14ac:dyDescent="0.3">
      <c r="A103" s="11"/>
      <c r="B103" s="14" t="s">
        <v>7</v>
      </c>
      <c r="C103" s="13"/>
      <c r="D103" s="6">
        <v>0</v>
      </c>
    </row>
    <row r="104" spans="1:4" ht="18.75" x14ac:dyDescent="0.3">
      <c r="A104" s="11"/>
      <c r="B104" s="14" t="s">
        <v>6</v>
      </c>
      <c r="C104" s="13"/>
      <c r="D104" s="6">
        <v>0</v>
      </c>
    </row>
    <row r="105" spans="1:4" ht="15.75" x14ac:dyDescent="0.25">
      <c r="A105" s="12" t="s">
        <v>5</v>
      </c>
      <c r="B105" s="12"/>
      <c r="C105" s="12"/>
      <c r="D105" s="12"/>
    </row>
    <row r="106" spans="1:4" ht="21.75" customHeight="1" x14ac:dyDescent="0.3">
      <c r="A106" s="11" t="s">
        <v>4</v>
      </c>
      <c r="B106" s="10" t="s">
        <v>3</v>
      </c>
      <c r="C106" s="9"/>
      <c r="D106" s="6">
        <v>368641</v>
      </c>
    </row>
    <row r="107" spans="1:4" ht="23.25" customHeight="1" x14ac:dyDescent="0.3">
      <c r="A107" s="11"/>
      <c r="B107" s="10" t="s">
        <v>2</v>
      </c>
      <c r="C107" s="9"/>
      <c r="D107" s="6">
        <v>368640.84</v>
      </c>
    </row>
    <row r="108" spans="1:4" x14ac:dyDescent="0.25">
      <c r="A108" s="8" t="s">
        <v>1</v>
      </c>
      <c r="B108" s="8"/>
      <c r="C108" s="7"/>
      <c r="D108" s="6">
        <v>540325.42000000004</v>
      </c>
    </row>
    <row r="109" spans="1:4" x14ac:dyDescent="0.25">
      <c r="A109" s="5" t="s">
        <v>0</v>
      </c>
      <c r="C109" s="4"/>
      <c r="D109" s="3"/>
    </row>
  </sheetData>
  <mergeCells count="50">
    <mergeCell ref="A15:A20"/>
    <mergeCell ref="B35:C35"/>
    <mergeCell ref="B40:C40"/>
    <mergeCell ref="A21:B21"/>
    <mergeCell ref="A22:A53"/>
    <mergeCell ref="B22:C22"/>
    <mergeCell ref="A108:B108"/>
    <mergeCell ref="A6:C6"/>
    <mergeCell ref="A1:C1"/>
    <mergeCell ref="A2:C2"/>
    <mergeCell ref="A3:C3"/>
    <mergeCell ref="A4:C4"/>
    <mergeCell ref="A5:C5"/>
    <mergeCell ref="A7:B7"/>
    <mergeCell ref="A8:A13"/>
    <mergeCell ref="A14:B14"/>
    <mergeCell ref="A54:B54"/>
    <mergeCell ref="A55:B55"/>
    <mergeCell ref="A56:B56"/>
    <mergeCell ref="A57:C57"/>
    <mergeCell ref="C58:C60"/>
    <mergeCell ref="B25:C25"/>
    <mergeCell ref="B30:C30"/>
    <mergeCell ref="B42:C42"/>
    <mergeCell ref="B44:C44"/>
    <mergeCell ref="B48:C48"/>
    <mergeCell ref="C61:C62"/>
    <mergeCell ref="A58:A65"/>
    <mergeCell ref="B65:C65"/>
    <mergeCell ref="A66:A73"/>
    <mergeCell ref="C66:C68"/>
    <mergeCell ref="C69:C70"/>
    <mergeCell ref="B73:C73"/>
    <mergeCell ref="B98:B99"/>
    <mergeCell ref="A93:A99"/>
    <mergeCell ref="A74:A81"/>
    <mergeCell ref="C74:C76"/>
    <mergeCell ref="C77:C78"/>
    <mergeCell ref="B81:C81"/>
    <mergeCell ref="A92:D92"/>
    <mergeCell ref="A105:D105"/>
    <mergeCell ref="A106:A107"/>
    <mergeCell ref="A82:A89"/>
    <mergeCell ref="C82:C84"/>
    <mergeCell ref="C85:C86"/>
    <mergeCell ref="B89:C89"/>
    <mergeCell ref="A90:B90"/>
    <mergeCell ref="A91:B91"/>
    <mergeCell ref="A100:D100"/>
    <mergeCell ref="A101:A104"/>
  </mergeCells>
  <conditionalFormatting sqref="B95">
    <cfRule type="duplicateValues" dxfId="6" priority="6"/>
  </conditionalFormatting>
  <conditionalFormatting sqref="B106">
    <cfRule type="duplicateValues" dxfId="5" priority="5"/>
  </conditionalFormatting>
  <conditionalFormatting sqref="B101">
    <cfRule type="duplicateValues" dxfId="4" priority="3"/>
  </conditionalFormatting>
  <conditionalFormatting sqref="B104">
    <cfRule type="duplicateValues" dxfId="3" priority="4"/>
  </conditionalFormatting>
  <conditionalFormatting sqref="B103">
    <cfRule type="duplicateValues" dxfId="2" priority="2"/>
  </conditionalFormatting>
  <conditionalFormatting sqref="B93">
    <cfRule type="duplicateValues" dxfId="1" priority="7"/>
  </conditionalFormatting>
  <conditionalFormatting sqref="B97">
    <cfRule type="duplicateValues" dxfId="0" priority="1"/>
  </conditionalFormatting>
  <pageMargins left="0.70866141732283472" right="0" top="0" bottom="0.39370078740157483" header="0.31496062992125984" footer="0.31496062992125984"/>
  <pageSetup paperSize="9" scale="6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2022-03-31T16:01:49Z</dcterms:created>
  <dcterms:modified xsi:type="dcterms:W3CDTF">2022-03-31T16:03:59Z</dcterms:modified>
</cp:coreProperties>
</file>