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73"/>
  </bookViews>
  <sheets>
    <sheet name="47" sheetId="27" r:id="rId1"/>
    <sheet name="СВОД 2019" sheetId="28" state="hidden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D42" i="27" l="1"/>
  <c r="D38" i="27" l="1"/>
  <c r="D41" i="27"/>
  <c r="D27" i="27" l="1"/>
  <c r="D20" i="27"/>
  <c r="D18" i="27" s="1"/>
  <c r="D54" i="27" l="1"/>
  <c r="D82" i="27"/>
  <c r="D81" i="27"/>
  <c r="D80" i="27"/>
  <c r="D79" i="27"/>
  <c r="D78" i="27"/>
  <c r="D77" i="27"/>
  <c r="D76" i="27"/>
  <c r="D75" i="27" l="1"/>
  <c r="D83" i="27" s="1"/>
  <c r="D67" i="27"/>
  <c r="D59" i="27"/>
  <c r="D47" i="27"/>
  <c r="D35" i="27"/>
  <c r="D30" i="27"/>
  <c r="D26" i="27"/>
  <c r="D22" i="27"/>
  <c r="D15" i="27"/>
  <c r="D17" i="27" s="1"/>
  <c r="D10" i="27"/>
  <c r="D12" i="27" s="1"/>
  <c r="D46" i="27" l="1"/>
  <c r="D48" i="27" s="1"/>
  <c r="D49" i="27" s="1"/>
  <c r="D84" i="27"/>
  <c r="D85" i="27"/>
  <c r="D50" i="27" l="1"/>
  <c r="D20" i="28" l="1"/>
  <c r="D21" i="28"/>
  <c r="D26" i="28" l="1"/>
  <c r="D108" i="28" l="1"/>
  <c r="D104" i="28"/>
  <c r="D105" i="28" s="1"/>
  <c r="D102" i="28" l="1"/>
  <c r="D99" i="28"/>
  <c r="D96" i="28"/>
  <c r="D97" i="28"/>
  <c r="D95" i="28" l="1"/>
  <c r="D92" i="28"/>
  <c r="D93" i="28"/>
  <c r="D60" i="28"/>
  <c r="D55" i="28"/>
  <c r="D56" i="28"/>
  <c r="D57" i="28"/>
  <c r="D58" i="28"/>
  <c r="D59" i="28"/>
  <c r="D62" i="28"/>
  <c r="D63" i="28"/>
  <c r="D64" i="28"/>
  <c r="D65" i="28"/>
  <c r="D66" i="28"/>
  <c r="D67" i="28"/>
  <c r="D68" i="28"/>
  <c r="D70" i="28"/>
  <c r="D71" i="28"/>
  <c r="D72" i="28"/>
  <c r="D73" i="28"/>
  <c r="D74" i="28"/>
  <c r="D75" i="28"/>
  <c r="D76" i="28"/>
  <c r="D78" i="28"/>
  <c r="D79" i="28"/>
  <c r="D80" i="28"/>
  <c r="D81" i="28"/>
  <c r="D82" i="28"/>
  <c r="D83" i="28"/>
  <c r="D84" i="28"/>
  <c r="D54" i="28"/>
  <c r="D41" i="28"/>
  <c r="D42" i="28"/>
  <c r="D44" i="28"/>
  <c r="D45" i="28"/>
  <c r="D46" i="28"/>
  <c r="D47" i="28"/>
  <c r="D39" i="28"/>
  <c r="D35" i="28"/>
  <c r="D34" i="28"/>
  <c r="D33" i="28"/>
  <c r="D32" i="28"/>
  <c r="D30" i="28"/>
  <c r="D27" i="28"/>
  <c r="D22" i="28"/>
  <c r="D19" i="28" s="1"/>
  <c r="D24" i="28"/>
  <c r="D17" i="28"/>
  <c r="D15" i="28"/>
  <c r="D14" i="28"/>
  <c r="D13" i="28"/>
  <c r="D11" i="28"/>
  <c r="D49" i="28" s="1"/>
  <c r="D9" i="28"/>
  <c r="D8" i="28"/>
  <c r="D7" i="28"/>
  <c r="D25" i="28"/>
  <c r="D37" i="28" l="1"/>
  <c r="D31" i="28"/>
  <c r="D40" i="28"/>
  <c r="D85" i="28"/>
  <c r="D10" i="28"/>
  <c r="D12" i="28" s="1"/>
  <c r="D69" i="28"/>
  <c r="D77" i="28"/>
  <c r="D23" i="28"/>
  <c r="D61" i="28"/>
  <c r="D43" i="28"/>
  <c r="D98" i="27" l="1"/>
  <c r="D100" i="28" l="1"/>
  <c r="D89" i="28" l="1"/>
  <c r="D90" i="28" l="1"/>
  <c r="D91" i="28" l="1"/>
  <c r="D38" i="28" l="1"/>
  <c r="D36" i="28"/>
  <c r="D16" i="28" l="1"/>
  <c r="D18" i="28" s="1"/>
  <c r="D86" i="28" l="1"/>
  <c r="D87" i="28" l="1"/>
  <c r="D29" i="28" l="1"/>
  <c r="D28" i="28" s="1"/>
  <c r="D48" i="28" s="1"/>
  <c r="D50" i="28" s="1"/>
  <c r="D52" i="28" l="1"/>
  <c r="D51" i="28"/>
</calcChain>
</file>

<file path=xl/sharedStrings.xml><?xml version="1.0" encoding="utf-8"?>
<sst xmlns="http://schemas.openxmlformats.org/spreadsheetml/2006/main" count="289" uniqueCount="117">
  <si>
    <t xml:space="preserve"> Акционерное общество "Управляющая компания " Микрорайон Волгоградский"</t>
  </si>
  <si>
    <t>Период</t>
  </si>
  <si>
    <t>Начислено, руб.</t>
  </si>
  <si>
    <t>итого</t>
  </si>
  <si>
    <t>домофон</t>
  </si>
  <si>
    <t>Начислено за КУ, руб.</t>
  </si>
  <si>
    <t>Горячее водоснабжение (нагрев)</t>
  </si>
  <si>
    <t>Горячее водоснабжение (подача)</t>
  </si>
  <si>
    <t>Холодное водоснабжение</t>
  </si>
  <si>
    <t>Стоки</t>
  </si>
  <si>
    <t>Электроснабжение</t>
  </si>
  <si>
    <t>ИТОГО начислено, руб.</t>
  </si>
  <si>
    <t>Расходы по выполнению договора управления МКД</t>
  </si>
  <si>
    <t>Работы по содержанию земельного участка (в.т.ч. клининговые услуги)</t>
  </si>
  <si>
    <t>Работы по содержанию и ремонту оборудования и систем инженерно-технического обеспечения, входящих в состав ОИ</t>
  </si>
  <si>
    <t>Работы по содержанию лифтового хозяйства</t>
  </si>
  <si>
    <t>Работы по обеспечению требований пожарной безопасности, систем вентиляции и дымоуд-я</t>
  </si>
  <si>
    <t>Аварийные работы на внутридомовых инженерных системах МКД</t>
  </si>
  <si>
    <t xml:space="preserve">Затраты на управление </t>
  </si>
  <si>
    <t>Оплачено поставщику КУ</t>
  </si>
  <si>
    <t>ИТОГО фактически потрачено, руб.</t>
  </si>
  <si>
    <t>Примечание</t>
  </si>
  <si>
    <t>Работы по содержанию и ремонту конструктивных элементов (несущих конструкций и ненесущих конструкций) МКД</t>
  </si>
  <si>
    <t>Работы, выполненные силами управляющей компании</t>
  </si>
  <si>
    <t>Списание материалов в производство по требованиям-накладным</t>
  </si>
  <si>
    <t>Вывоз ТБО</t>
  </si>
  <si>
    <t>Клининговые услуги</t>
  </si>
  <si>
    <t>Техническое обслуживание лифтов</t>
  </si>
  <si>
    <t>Техническое освидетельствование и проведение эл.испытаний</t>
  </si>
  <si>
    <t>ООО "ОТИС Лифт", д-р B7OPU-005644 от 15.06.11</t>
  </si>
  <si>
    <t>ИКЦ УралЛифт №943 от 09.01.2017 г.</t>
  </si>
  <si>
    <t>Дымоудаление</t>
  </si>
  <si>
    <t>ООО "Эолкам-сервис", д-р № 02-ТО  от 01.11.2011г.</t>
  </si>
  <si>
    <t>Услуги банка, ЕРЦ</t>
  </si>
  <si>
    <t>Амортизация основных средств</t>
  </si>
  <si>
    <t>Транспортные расходы</t>
  </si>
  <si>
    <t>итого начислено за КУ</t>
  </si>
  <si>
    <t>Оплачено руб.</t>
  </si>
  <si>
    <t>итого оплачено за КУ</t>
  </si>
  <si>
    <t>Оплачено за КУ, руб.</t>
  </si>
  <si>
    <t>(АО "УК "Микрорайон Волгоградский")</t>
  </si>
  <si>
    <t>итого расходы на КУ</t>
  </si>
  <si>
    <t>ИТОГО оплачено, руб.</t>
  </si>
  <si>
    <t>Катаев А.С., Д-р №1 от 01.02.2015г., Д-р №26/02 от 01.03.2018</t>
  </si>
  <si>
    <t>Расходы по РКЦ и паспорт. столу</t>
  </si>
  <si>
    <t>Отопление</t>
  </si>
  <si>
    <t>Предъявлено поставщиком КУ</t>
  </si>
  <si>
    <t>2. Информация по статье "Коммунальные услуги"</t>
  </si>
  <si>
    <t>Содержание МОП</t>
  </si>
  <si>
    <t>Текущие ремонты (материалы, услуги)</t>
  </si>
  <si>
    <t>Движение денежных средств по статье "Капитальный ремонт"</t>
  </si>
  <si>
    <t>Полезная площадь МКД - 6835,6 м2, в т.ч. площадь жилых помещений - 6835,6 м2, площадь нежилых помещений - 0,00 м2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</si>
  <si>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</si>
  <si>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</si>
  <si>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3. Информация по статье "Капитальный ремонт" (40705810416540001995)</t>
  </si>
  <si>
    <t>ПАО "Т-Плюс" (Свердловский филиал ПАО "ЭнергосбыТ Плюс") №52351-ВоТГК от 01.01.2015г.</t>
  </si>
  <si>
    <t>МУП "Водоканал " №3215 от 19.07.2011г.</t>
  </si>
  <si>
    <t>Задолженность населения за жилищно-коммунальные услуги на конец отчетного периода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</si>
  <si>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</si>
  <si>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</si>
  <si>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</si>
  <si>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</si>
  <si>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ИП Политов Д.В., Договор № 2 от 01.02.2015г.</t>
  </si>
  <si>
    <t>содержание МОП</t>
  </si>
  <si>
    <t>найм.</t>
  </si>
  <si>
    <t>итого СЖ</t>
  </si>
  <si>
    <t>1. Информация по статье "Содержание жилья"</t>
  </si>
  <si>
    <t>Прочие расходы</t>
  </si>
  <si>
    <t>обслуживание орг.техники, канцтовары, связь, другие общехозяйственные расходы</t>
  </si>
  <si>
    <t>4. 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</si>
  <si>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</si>
  <si>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Оплачено собственниками и нанемателями по результатам претензионно-исковой работы, руб.</t>
  </si>
  <si>
    <t>Информация о ведении претензионно-исковой работы в отношении потребителей-должников</t>
  </si>
  <si>
    <t>Направлено исковых заявлений в суд.</t>
  </si>
  <si>
    <t>по адресу: Свердловская область, г. Екатеринбург, ул. Ухтомская д.№47</t>
  </si>
  <si>
    <t>Начисленно населению за отчетный период, руб</t>
  </si>
  <si>
    <t>Оплачено населением за отчетный период, руб.</t>
  </si>
  <si>
    <t>Расчистка территории спец.техникой</t>
  </si>
  <si>
    <t>Катаев А.С., Д-р №26/02 от 01.03.2018</t>
  </si>
  <si>
    <t>собственникам</t>
  </si>
  <si>
    <t>собственниками</t>
  </si>
  <si>
    <t>Страхование лифтов</t>
  </si>
  <si>
    <t>Израсходовано средств на капитальный ремонт со специального счета, руб.</t>
  </si>
  <si>
    <t>Исполнитель: экономист Дарьинцева Е.Л.</t>
  </si>
  <si>
    <t>Отчет об исполнении управляющей организацией договора управления за 2019 год.</t>
  </si>
  <si>
    <t>2019 год</t>
  </si>
  <si>
    <t>ЕМУП "Спецавтобаза" договор №318026 333</t>
  </si>
  <si>
    <t>Филиал АО "Объединенная страховая компания" в г. Екатеринбург Свердловской области, Договор страхования №oskx11949543379000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</si>
  <si>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</si>
  <si>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</si>
  <si>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5. Информация по статье "Консьерж. Старшие по домам (подъездам)"</t>
  </si>
  <si>
    <t>Выплачено, руб.</t>
  </si>
  <si>
    <t>7. Информация по статье "Дополнительное финансирование по решению собственников"</t>
  </si>
  <si>
    <t>Собрано средств по статье "Дополнительное финансирование по решению собственников", руб.</t>
  </si>
  <si>
    <t>Движение денежных средств по статье "Дополнительное финансирование по решению собственников"</t>
  </si>
  <si>
    <t>Остаток средств по статье "Дополнительное финансирование по решению собственников", руб.</t>
  </si>
  <si>
    <t>Израсходовано средств, руб.</t>
  </si>
  <si>
    <t>6. 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</si>
  <si>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</si>
  <si>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Израсходовано средств на капитальный ремонт, руб.</t>
  </si>
  <si>
    <t>Движение денежных средств по статье "Консьерж. Старшие по домам (подъездам)"</t>
  </si>
  <si>
    <t>Ремонт, герметизация межпанельных швов</t>
  </si>
  <si>
    <t>ОАО "Екатеринбургэнегосбыт" №24129 от 01.01.2013г.</t>
  </si>
  <si>
    <t>3. Информация по статье "Капитальный ремонт"</t>
  </si>
  <si>
    <t>Отчет об исполнении управляющей организацией договора управления многоквартирным домом за 2020 год.</t>
  </si>
  <si>
    <t>2020 год</t>
  </si>
  <si>
    <t>Дератизация</t>
  </si>
  <si>
    <t>Работы, выполненные силами подрядных организации</t>
  </si>
  <si>
    <t>договор подряда от 16.03.2020г. с Катаев А.С.</t>
  </si>
  <si>
    <t>Уборка МОП с применением дез.средств с апреля 2020года</t>
  </si>
  <si>
    <t>Аварийные работы в системе ХВС, ГВС и отопления в ночное и утреннее время</t>
  </si>
  <si>
    <t>6.Информация по статье "Капитальный ремонт за счет ранее накопленных средств"</t>
  </si>
  <si>
    <t>ООО "ОТИС Лифт" по дог.№B7ТU-2202/2202  от 28.02,2020г. (работы по ремонту лифта)</t>
  </si>
  <si>
    <t>Задолженность по статье "Капитальный ремонт" на конец отчетного периода нарастающим итогом, руб.</t>
  </si>
  <si>
    <t>Ремонт межпанельных швов Студия комфорта Договор № 335 от 08.06.2020
Ремонт межпанельных швов Пупков СА дог №35 от 09.12.2020</t>
  </si>
  <si>
    <t>Оказание охранных услуг</t>
  </si>
  <si>
    <t>ООО "ЧОП СОВА-5" по дог.№22/05/2020-ВОЛГ от 22.05.2020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</si>
</sst>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rgb="FF23147A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Calibri"/>
      <family val="2"/>
      <scheme val="minor"/>
    </font>
    <font>
      <sz val="8"/>
      <name val="Arial"/>
      <family val="2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7" fillId="0" borderId="0"/>
  </cellStyleXfs>
  <cellXfs count="60">
    <xf numFmtId="0" fontId="0" fillId="0" borderId="0" xfId="0"/>
    <xf numFmtId="0" fontId="3" fillId="0" borderId="0" xfId="0" applyFont="1"/>
    <xf numFmtId="0" fontId="7" fillId="0" borderId="3" xfId="0" applyFont="1" applyFill="1" applyBorder="1" applyAlignment="1">
      <alignment vertical="center" wrapText="1"/>
    </xf>
    <xf numFmtId="0" fontId="3" fillId="0" borderId="2" xfId="0" applyFont="1" applyBorder="1"/>
    <xf numFmtId="0" fontId="2" fillId="0" borderId="3" xfId="0" applyFont="1" applyFill="1" applyBorder="1" applyAlignment="1">
      <alignment vertical="center" wrapText="1"/>
    </xf>
    <xf numFmtId="0" fontId="9" fillId="0" borderId="0" xfId="0" applyFont="1"/>
    <xf numFmtId="0" fontId="5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3" fillId="0" borderId="0" xfId="0" applyNumberFormat="1" applyFont="1"/>
    <xf numFmtId="3" fontId="8" fillId="2" borderId="2" xfId="0" applyNumberFormat="1" applyFont="1" applyFill="1" applyBorder="1"/>
    <xf numFmtId="3" fontId="6" fillId="2" borderId="2" xfId="0" applyNumberFormat="1" applyFont="1" applyFill="1" applyBorder="1"/>
    <xf numFmtId="3" fontId="13" fillId="2" borderId="2" xfId="0" applyNumberFormat="1" applyFont="1" applyFill="1" applyBorder="1"/>
    <xf numFmtId="4" fontId="7" fillId="0" borderId="2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/>
    <xf numFmtId="3" fontId="6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0" fontId="18" fillId="0" borderId="0" xfId="0" applyFont="1"/>
    <xf numFmtId="4" fontId="7" fillId="0" borderId="0" xfId="0" applyNumberFormat="1" applyFont="1" applyBorder="1" applyAlignment="1">
      <alignment horizontal="left" wrapText="1"/>
    </xf>
    <xf numFmtId="0" fontId="16" fillId="0" borderId="0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valka\&#1088;&#1072;&#1073;&#1086;&#1090;&#1072;\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valka\&#1088;&#1072;&#1073;&#1086;&#1090;&#1072;\4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valka\&#1088;&#1072;&#1073;&#1086;&#1090;&#1072;\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"/>
    </sheetNames>
    <sheetDataSet>
      <sheetData sheetId="0">
        <row r="8">
          <cell r="D8">
            <v>2120433.96</v>
          </cell>
        </row>
        <row r="9">
          <cell r="D9">
            <v>74493</v>
          </cell>
        </row>
        <row r="11">
          <cell r="D11">
            <v>7909.14</v>
          </cell>
        </row>
        <row r="13">
          <cell r="D13">
            <v>43500</v>
          </cell>
        </row>
        <row r="14">
          <cell r="D14">
            <v>2471470.8000000003</v>
          </cell>
        </row>
        <row r="16">
          <cell r="D16">
            <v>72631.98</v>
          </cell>
        </row>
        <row r="19">
          <cell r="D19">
            <v>2354030.8400000003</v>
          </cell>
        </row>
        <row r="20">
          <cell r="D20">
            <v>42189.51</v>
          </cell>
        </row>
        <row r="22">
          <cell r="D22">
            <v>168442.97999999998</v>
          </cell>
        </row>
        <row r="23">
          <cell r="D23">
            <v>20791.25</v>
          </cell>
        </row>
        <row r="24">
          <cell r="D24">
            <v>18227.78</v>
          </cell>
        </row>
        <row r="26">
          <cell r="D26">
            <v>669454.97</v>
          </cell>
        </row>
        <row r="27">
          <cell r="D27">
            <v>433.44</v>
          </cell>
        </row>
        <row r="29">
          <cell r="D29">
            <v>10653.82</v>
          </cell>
        </row>
        <row r="30">
          <cell r="D30">
            <v>57848.92</v>
          </cell>
        </row>
        <row r="31">
          <cell r="D31">
            <v>580926.12000000011</v>
          </cell>
        </row>
        <row r="32">
          <cell r="D32">
            <v>233043.84000000003</v>
          </cell>
        </row>
        <row r="35">
          <cell r="D35">
            <v>175864.62</v>
          </cell>
        </row>
        <row r="37">
          <cell r="D37">
            <v>4734</v>
          </cell>
        </row>
        <row r="38">
          <cell r="D38">
            <v>888.99</v>
          </cell>
        </row>
        <row r="40">
          <cell r="D40">
            <v>122972.97</v>
          </cell>
        </row>
        <row r="47">
          <cell r="D47">
            <v>27709.56</v>
          </cell>
        </row>
        <row r="48">
          <cell r="D48">
            <v>156.91999999999999</v>
          </cell>
        </row>
        <row r="49">
          <cell r="D49">
            <v>236731.48</v>
          </cell>
        </row>
        <row r="50">
          <cell r="D50">
            <v>2449347.9</v>
          </cell>
        </row>
        <row r="51">
          <cell r="D51">
            <v>43500</v>
          </cell>
        </row>
        <row r="52">
          <cell r="D52">
            <v>2492847.9</v>
          </cell>
        </row>
        <row r="53">
          <cell r="D53">
            <v>-21377.099999999627</v>
          </cell>
        </row>
        <row r="56">
          <cell r="D56">
            <v>775482.37</v>
          </cell>
        </row>
        <row r="57">
          <cell r="D57">
            <v>209647.67</v>
          </cell>
        </row>
        <row r="58">
          <cell r="D58">
            <v>1657988.25</v>
          </cell>
        </row>
        <row r="59">
          <cell r="D59">
            <v>361585.98</v>
          </cell>
        </row>
        <row r="60">
          <cell r="D60">
            <v>378493.21</v>
          </cell>
        </row>
        <row r="61">
          <cell r="D61">
            <v>721677</v>
          </cell>
        </row>
        <row r="63">
          <cell r="D63">
            <v>10738.98</v>
          </cell>
        </row>
        <row r="64">
          <cell r="D64">
            <v>4438972.7</v>
          </cell>
        </row>
        <row r="65">
          <cell r="D65">
            <v>794076.45</v>
          </cell>
        </row>
        <row r="66">
          <cell r="D66">
            <v>213015.59</v>
          </cell>
        </row>
        <row r="67">
          <cell r="D67">
            <v>1659810.56</v>
          </cell>
        </row>
        <row r="68">
          <cell r="D68">
            <v>370788.22</v>
          </cell>
        </row>
        <row r="69">
          <cell r="D69">
            <v>384209.01</v>
          </cell>
        </row>
        <row r="71">
          <cell r="D71">
            <v>308332.46999999997</v>
          </cell>
        </row>
        <row r="72">
          <cell r="D72">
            <v>1223.6300000000001</v>
          </cell>
        </row>
        <row r="73">
          <cell r="D73">
            <v>4442415.8999999994</v>
          </cell>
        </row>
        <row r="74">
          <cell r="D74">
            <v>757308.01</v>
          </cell>
        </row>
        <row r="75">
          <cell r="D75">
            <v>183200.88</v>
          </cell>
        </row>
        <row r="76">
          <cell r="D76">
            <v>1657988.25</v>
          </cell>
        </row>
        <row r="77">
          <cell r="D77">
            <v>413153.54</v>
          </cell>
        </row>
        <row r="82">
          <cell r="D82">
            <v>757308.01</v>
          </cell>
        </row>
        <row r="83">
          <cell r="D83">
            <v>183200.88</v>
          </cell>
        </row>
        <row r="84">
          <cell r="D84">
            <v>1657988.25</v>
          </cell>
        </row>
        <row r="86">
          <cell r="D86">
            <v>420878.06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"/>
    </sheetNames>
    <sheetDataSet>
      <sheetData sheetId="0">
        <row r="8">
          <cell r="D8">
            <v>1424833.56</v>
          </cell>
        </row>
        <row r="11">
          <cell r="D11">
            <v>27000</v>
          </cell>
        </row>
        <row r="12">
          <cell r="D12">
            <v>1607899.32</v>
          </cell>
        </row>
        <row r="15">
          <cell r="D15">
            <v>1556580.8499999999</v>
          </cell>
        </row>
        <row r="16">
          <cell r="D16">
            <v>26876.35</v>
          </cell>
        </row>
        <row r="18">
          <cell r="D18">
            <v>126742.15</v>
          </cell>
        </row>
        <row r="19">
          <cell r="D19">
            <v>24254.23</v>
          </cell>
        </row>
        <row r="20">
          <cell r="D20">
            <v>15517.16</v>
          </cell>
        </row>
        <row r="22">
          <cell r="D22">
            <v>442467.07</v>
          </cell>
        </row>
        <row r="23">
          <cell r="D23">
            <v>260.82</v>
          </cell>
        </row>
        <row r="25">
          <cell r="D25">
            <v>6795.56</v>
          </cell>
        </row>
        <row r="26">
          <cell r="D26">
            <v>38986.800000000003</v>
          </cell>
        </row>
        <row r="27">
          <cell r="D27">
            <v>394802.87</v>
          </cell>
        </row>
        <row r="28">
          <cell r="D28">
            <v>156065.76</v>
          </cell>
        </row>
        <row r="31">
          <cell r="D31">
            <v>117527.15000000001</v>
          </cell>
        </row>
        <row r="33">
          <cell r="D33">
            <v>3156</v>
          </cell>
        </row>
        <row r="34">
          <cell r="D34">
            <v>592.66</v>
          </cell>
        </row>
        <row r="36">
          <cell r="D36">
            <v>82635.81</v>
          </cell>
        </row>
        <row r="43">
          <cell r="D43">
            <v>17988.419999999998</v>
          </cell>
        </row>
        <row r="44">
          <cell r="D44">
            <v>101.87</v>
          </cell>
        </row>
        <row r="45">
          <cell r="D45">
            <v>153680.70000000001</v>
          </cell>
        </row>
        <row r="46">
          <cell r="D46">
            <v>1649207.4100000001</v>
          </cell>
        </row>
        <row r="47">
          <cell r="D47">
            <v>27000</v>
          </cell>
        </row>
        <row r="48">
          <cell r="D48">
            <v>1676207.4100000001</v>
          </cell>
        </row>
        <row r="49">
          <cell r="D49">
            <v>-68308.090000000084</v>
          </cell>
        </row>
        <row r="52">
          <cell r="D52">
            <v>601383.71</v>
          </cell>
        </row>
        <row r="53">
          <cell r="D53">
            <v>167558.07</v>
          </cell>
        </row>
        <row r="54">
          <cell r="D54">
            <v>893975.16</v>
          </cell>
        </row>
        <row r="55">
          <cell r="D55">
            <v>206354.92</v>
          </cell>
        </row>
        <row r="56">
          <cell r="D56">
            <v>242134.98</v>
          </cell>
        </row>
        <row r="57">
          <cell r="D57">
            <v>416902.12</v>
          </cell>
        </row>
        <row r="59">
          <cell r="D59">
            <v>2745646.19</v>
          </cell>
        </row>
        <row r="60">
          <cell r="D60">
            <v>625526.01</v>
          </cell>
        </row>
        <row r="61">
          <cell r="D61">
            <v>174664</v>
          </cell>
        </row>
        <row r="62">
          <cell r="D62">
            <v>902543.93</v>
          </cell>
        </row>
        <row r="63">
          <cell r="D63">
            <v>212999.34</v>
          </cell>
        </row>
        <row r="64">
          <cell r="D64">
            <v>247789.84</v>
          </cell>
        </row>
        <row r="66">
          <cell r="D66">
            <v>214212.44</v>
          </cell>
        </row>
        <row r="67">
          <cell r="D67">
            <v>2802355.61</v>
          </cell>
        </row>
        <row r="68">
          <cell r="D68">
            <v>683275.14</v>
          </cell>
        </row>
        <row r="69">
          <cell r="D69">
            <v>165311.38</v>
          </cell>
        </row>
        <row r="70">
          <cell r="D70">
            <v>893975.16</v>
          </cell>
        </row>
        <row r="71">
          <cell r="D71">
            <v>252142.31</v>
          </cell>
        </row>
        <row r="76">
          <cell r="D76">
            <v>683275.14</v>
          </cell>
        </row>
        <row r="77">
          <cell r="D77">
            <v>165311.38</v>
          </cell>
        </row>
        <row r="78">
          <cell r="D78">
            <v>893975.16</v>
          </cell>
        </row>
        <row r="80">
          <cell r="D80">
            <v>298574.06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"/>
    </sheetNames>
    <sheetDataSet>
      <sheetData sheetId="0">
        <row r="8">
          <cell r="D8">
            <v>2130125.4</v>
          </cell>
        </row>
        <row r="9">
          <cell r="D9">
            <v>86122.44</v>
          </cell>
        </row>
        <row r="11">
          <cell r="D11">
            <v>9145.44</v>
          </cell>
        </row>
        <row r="13">
          <cell r="D13">
            <v>40200</v>
          </cell>
        </row>
        <row r="14">
          <cell r="D14">
            <v>2491795.5599999996</v>
          </cell>
        </row>
        <row r="16">
          <cell r="D16">
            <v>88813.51</v>
          </cell>
        </row>
        <row r="19">
          <cell r="D19">
            <v>2322548.5299999998</v>
          </cell>
        </row>
        <row r="20">
          <cell r="D20">
            <v>38243.51</v>
          </cell>
        </row>
        <row r="21">
          <cell r="D21">
            <v>2360792.0399999996</v>
          </cell>
        </row>
        <row r="23">
          <cell r="D23">
            <v>17994.04</v>
          </cell>
        </row>
        <row r="24">
          <cell r="D24">
            <v>130037.15</v>
          </cell>
        </row>
        <row r="26">
          <cell r="D26">
            <v>400.68</v>
          </cell>
        </row>
        <row r="27">
          <cell r="D27">
            <v>595066.81000000006</v>
          </cell>
        </row>
        <row r="29">
          <cell r="D29">
            <v>58364.28</v>
          </cell>
        </row>
        <row r="30">
          <cell r="D30">
            <v>586524.68000000005</v>
          </cell>
        </row>
        <row r="31">
          <cell r="D31">
            <v>235347.72</v>
          </cell>
        </row>
        <row r="33">
          <cell r="D33">
            <v>346801.96</v>
          </cell>
        </row>
        <row r="35">
          <cell r="D35">
            <v>116814.57</v>
          </cell>
        </row>
        <row r="37">
          <cell r="D37">
            <v>888.99</v>
          </cell>
        </row>
        <row r="38">
          <cell r="D38">
            <v>53680.2</v>
          </cell>
        </row>
        <row r="39">
          <cell r="D39">
            <v>124555.61</v>
          </cell>
        </row>
        <row r="40">
          <cell r="D40">
            <v>1000</v>
          </cell>
        </row>
        <row r="41">
          <cell r="D41">
            <v>123555.61</v>
          </cell>
        </row>
        <row r="48">
          <cell r="D48">
            <v>158.47</v>
          </cell>
        </row>
        <row r="49">
          <cell r="D49">
            <v>239069.32</v>
          </cell>
        </row>
        <row r="50">
          <cell r="D50">
            <v>2435959.5200000005</v>
          </cell>
        </row>
        <row r="51">
          <cell r="D51">
            <v>40200</v>
          </cell>
        </row>
        <row r="52">
          <cell r="D52">
            <v>2476159.5200000005</v>
          </cell>
        </row>
        <row r="53">
          <cell r="D53">
            <v>15636.039999999106</v>
          </cell>
        </row>
        <row r="54">
          <cell r="D54">
            <v>-115367.48000000091</v>
          </cell>
        </row>
        <row r="56">
          <cell r="D56">
            <v>838956.98</v>
          </cell>
        </row>
        <row r="57">
          <cell r="D57">
            <v>220810.45</v>
          </cell>
        </row>
        <row r="58">
          <cell r="D58">
            <v>1405454.18</v>
          </cell>
        </row>
        <row r="59">
          <cell r="D59">
            <v>316935.73</v>
          </cell>
        </row>
        <row r="60">
          <cell r="D60">
            <v>359669.31</v>
          </cell>
        </row>
        <row r="61">
          <cell r="D61">
            <v>978731.51</v>
          </cell>
        </row>
        <row r="62">
          <cell r="D62">
            <v>328271.77</v>
          </cell>
        </row>
        <row r="63">
          <cell r="D63">
            <v>4448829.93</v>
          </cell>
        </row>
        <row r="64">
          <cell r="D64">
            <v>799120.34</v>
          </cell>
        </row>
        <row r="65">
          <cell r="D65">
            <v>207973.44</v>
          </cell>
        </row>
        <row r="66">
          <cell r="D66">
            <v>1389202.39</v>
          </cell>
        </row>
        <row r="67">
          <cell r="D67">
            <v>291331.57</v>
          </cell>
        </row>
        <row r="68">
          <cell r="D68">
            <v>334014.23</v>
          </cell>
        </row>
        <row r="69">
          <cell r="D69">
            <v>781857.7</v>
          </cell>
        </row>
        <row r="71">
          <cell r="D71">
            <v>4099792.77</v>
          </cell>
        </row>
        <row r="72">
          <cell r="D72">
            <v>953160.78</v>
          </cell>
        </row>
        <row r="73">
          <cell r="D73">
            <v>230566.96</v>
          </cell>
        </row>
        <row r="74">
          <cell r="D74">
            <v>1405454.18</v>
          </cell>
        </row>
        <row r="75">
          <cell r="D75">
            <v>316294.59999999998</v>
          </cell>
        </row>
        <row r="76">
          <cell r="D76">
            <v>393437.92</v>
          </cell>
        </row>
        <row r="87">
          <cell r="D87">
            <v>4440175.0199999996</v>
          </cell>
        </row>
        <row r="88">
          <cell r="D88">
            <v>8654.910000000149</v>
          </cell>
        </row>
        <row r="89">
          <cell r="D89">
            <v>-340382.24999999953</v>
          </cell>
        </row>
        <row r="91">
          <cell r="D91">
            <v>977501.52</v>
          </cell>
        </row>
        <row r="92">
          <cell r="D92">
            <v>749797.64</v>
          </cell>
        </row>
        <row r="93">
          <cell r="D93">
            <v>533481.16</v>
          </cell>
        </row>
        <row r="94">
          <cell r="D94">
            <v>4165411</v>
          </cell>
        </row>
        <row r="95">
          <cell r="D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D102"/>
  <sheetViews>
    <sheetView tabSelected="1" workbookViewId="0">
      <pane ySplit="7" topLeftCell="A69" activePane="bottomLeft" state="frozen"/>
      <selection activeCell="A7" sqref="A7"/>
      <selection pane="bottomLeft" activeCell="B74" sqref="B74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9" t="s">
        <v>0</v>
      </c>
      <c r="B1" s="49"/>
      <c r="C1" s="49"/>
      <c r="D1" s="9"/>
    </row>
    <row r="2" spans="1:4" x14ac:dyDescent="0.25">
      <c r="A2" s="50" t="s">
        <v>40</v>
      </c>
      <c r="B2" s="50"/>
      <c r="C2" s="50"/>
      <c r="D2" s="9"/>
    </row>
    <row r="3" spans="1:4" x14ac:dyDescent="0.25">
      <c r="A3" s="49" t="s">
        <v>104</v>
      </c>
      <c r="B3" s="49"/>
      <c r="C3" s="49"/>
      <c r="D3" s="9"/>
    </row>
    <row r="4" spans="1:4" ht="15" customHeight="1" x14ac:dyDescent="0.25">
      <c r="A4" s="51" t="s">
        <v>74</v>
      </c>
      <c r="B4" s="51"/>
      <c r="C4" s="51"/>
      <c r="D4" s="9"/>
    </row>
    <row r="5" spans="1:4" ht="15" customHeight="1" x14ac:dyDescent="0.25">
      <c r="A5" s="52" t="s">
        <v>51</v>
      </c>
      <c r="B5" s="52"/>
      <c r="C5" s="52"/>
      <c r="D5" s="9"/>
    </row>
    <row r="6" spans="1:4" ht="15" customHeight="1" x14ac:dyDescent="0.25">
      <c r="A6" s="38" t="s">
        <v>66</v>
      </c>
      <c r="B6" s="38"/>
      <c r="C6" s="38"/>
      <c r="D6" s="8"/>
    </row>
    <row r="7" spans="1:4" x14ac:dyDescent="0.25">
      <c r="A7" s="53" t="s">
        <v>1</v>
      </c>
      <c r="B7" s="54"/>
      <c r="C7" s="32" t="s">
        <v>21</v>
      </c>
      <c r="D7" s="18" t="s">
        <v>105</v>
      </c>
    </row>
    <row r="8" spans="1:4" x14ac:dyDescent="0.25">
      <c r="A8" s="45" t="s">
        <v>2</v>
      </c>
      <c r="B8" s="2" t="s">
        <v>79</v>
      </c>
      <c r="C8" s="2"/>
      <c r="D8" s="10">
        <v>2208010.56</v>
      </c>
    </row>
    <row r="9" spans="1:4" x14ac:dyDescent="0.25">
      <c r="A9" s="45"/>
      <c r="B9" s="2" t="s">
        <v>63</v>
      </c>
      <c r="C9" s="2"/>
      <c r="D9" s="10">
        <v>238895.1</v>
      </c>
    </row>
    <row r="10" spans="1:4" s="5" customFormat="1" ht="15" customHeight="1" x14ac:dyDescent="0.25">
      <c r="A10" s="45"/>
      <c r="B10" s="4" t="s">
        <v>65</v>
      </c>
      <c r="C10" s="4"/>
      <c r="D10" s="11">
        <f>SUM(D8:D9)</f>
        <v>2446905.66</v>
      </c>
    </row>
    <row r="11" spans="1:4" s="5" customFormat="1" ht="15" customHeight="1" x14ac:dyDescent="0.25">
      <c r="A11" s="45"/>
      <c r="B11" s="4" t="s">
        <v>4</v>
      </c>
      <c r="C11" s="4"/>
      <c r="D11" s="11">
        <v>41700</v>
      </c>
    </row>
    <row r="12" spans="1:4" s="5" customFormat="1" x14ac:dyDescent="0.25">
      <c r="A12" s="55" t="s">
        <v>11</v>
      </c>
      <c r="B12" s="53"/>
      <c r="C12" s="32"/>
      <c r="D12" s="11">
        <f>D10+D11</f>
        <v>2488605.66</v>
      </c>
    </row>
    <row r="13" spans="1:4" x14ac:dyDescent="0.25">
      <c r="A13" s="45" t="s">
        <v>37</v>
      </c>
      <c r="B13" s="2" t="s">
        <v>80</v>
      </c>
      <c r="C13" s="2"/>
      <c r="D13" s="10">
        <v>2165734.85</v>
      </c>
    </row>
    <row r="14" spans="1:4" s="5" customFormat="1" ht="15" customHeight="1" x14ac:dyDescent="0.25">
      <c r="A14" s="45"/>
      <c r="B14" s="2" t="s">
        <v>63</v>
      </c>
      <c r="C14" s="2"/>
      <c r="D14" s="10">
        <v>233862.05</v>
      </c>
    </row>
    <row r="15" spans="1:4" s="5" customFormat="1" x14ac:dyDescent="0.25">
      <c r="A15" s="45"/>
      <c r="B15" s="4" t="s">
        <v>65</v>
      </c>
      <c r="C15" s="4"/>
      <c r="D15" s="11">
        <f>SUM(D13:D14)</f>
        <v>2399596.9</v>
      </c>
    </row>
    <row r="16" spans="1:4" s="5" customFormat="1" x14ac:dyDescent="0.25">
      <c r="A16" s="45"/>
      <c r="B16" s="4" t="s">
        <v>4</v>
      </c>
      <c r="C16" s="4"/>
      <c r="D16" s="10">
        <v>40912.01</v>
      </c>
    </row>
    <row r="17" spans="1:4" x14ac:dyDescent="0.25">
      <c r="A17" s="55" t="s">
        <v>42</v>
      </c>
      <c r="B17" s="53"/>
      <c r="C17" s="32"/>
      <c r="D17" s="11">
        <f>D15+D16</f>
        <v>2440508.9099999997</v>
      </c>
    </row>
    <row r="18" spans="1:4" ht="15" customHeight="1" x14ac:dyDescent="0.25">
      <c r="A18" s="45" t="s">
        <v>12</v>
      </c>
      <c r="B18" s="39" t="s">
        <v>22</v>
      </c>
      <c r="C18" s="40"/>
      <c r="D18" s="11">
        <f>SUM(D19:D21)</f>
        <v>189998.95</v>
      </c>
    </row>
    <row r="19" spans="1:4" s="5" customFormat="1" ht="30" x14ac:dyDescent="0.25">
      <c r="A19" s="45"/>
      <c r="B19" s="2" t="s">
        <v>49</v>
      </c>
      <c r="C19" s="6" t="s">
        <v>24</v>
      </c>
      <c r="D19" s="10">
        <v>40361.53</v>
      </c>
    </row>
    <row r="20" spans="1:4" ht="60" x14ac:dyDescent="0.25">
      <c r="A20" s="45"/>
      <c r="B20" s="2" t="s">
        <v>107</v>
      </c>
      <c r="C20" s="6" t="s">
        <v>114</v>
      </c>
      <c r="D20" s="10">
        <f>11040+3818.27</f>
        <v>14858.27</v>
      </c>
    </row>
    <row r="21" spans="1:4" x14ac:dyDescent="0.25">
      <c r="A21" s="45"/>
      <c r="B21" s="2" t="s">
        <v>23</v>
      </c>
      <c r="C21" s="6"/>
      <c r="D21" s="10">
        <v>134779.15</v>
      </c>
    </row>
    <row r="22" spans="1:4" x14ac:dyDescent="0.25">
      <c r="A22" s="45"/>
      <c r="B22" s="39" t="s">
        <v>13</v>
      </c>
      <c r="C22" s="40"/>
      <c r="D22" s="11">
        <f>SUM(D23:D25)</f>
        <v>404391.50999999995</v>
      </c>
    </row>
    <row r="23" spans="1:4" ht="45" x14ac:dyDescent="0.25">
      <c r="A23" s="45"/>
      <c r="B23" s="2" t="s">
        <v>106</v>
      </c>
      <c r="C23" s="6" t="s">
        <v>88</v>
      </c>
      <c r="D23" s="10">
        <v>393.12</v>
      </c>
    </row>
    <row r="24" spans="1:4" s="5" customFormat="1" ht="30" x14ac:dyDescent="0.25">
      <c r="A24" s="45"/>
      <c r="B24" s="2" t="s">
        <v>26</v>
      </c>
      <c r="C24" s="6" t="s">
        <v>43</v>
      </c>
      <c r="D24" s="10">
        <v>393596.22</v>
      </c>
    </row>
    <row r="25" spans="1:4" x14ac:dyDescent="0.25">
      <c r="A25" s="45"/>
      <c r="B25" s="2" t="s">
        <v>109</v>
      </c>
      <c r="C25" s="6" t="s">
        <v>108</v>
      </c>
      <c r="D25" s="10">
        <v>10402.17</v>
      </c>
    </row>
    <row r="26" spans="1:4" s="5" customFormat="1" x14ac:dyDescent="0.25">
      <c r="A26" s="45"/>
      <c r="B26" s="39" t="s">
        <v>14</v>
      </c>
      <c r="C26" s="40"/>
      <c r="D26" s="11">
        <f>SUM(D27:D29)</f>
        <v>587609.56999999995</v>
      </c>
    </row>
    <row r="27" spans="1:4" s="5" customFormat="1" x14ac:dyDescent="0.25">
      <c r="A27" s="45"/>
      <c r="B27" s="2" t="s">
        <v>48</v>
      </c>
      <c r="C27" s="6"/>
      <c r="D27" s="10">
        <f>D9</f>
        <v>238895.1</v>
      </c>
    </row>
    <row r="28" spans="1:4" s="5" customFormat="1" ht="30" x14ac:dyDescent="0.25">
      <c r="A28" s="45"/>
      <c r="B28" s="2" t="s">
        <v>115</v>
      </c>
      <c r="C28" s="6" t="s">
        <v>116</v>
      </c>
      <c r="D28" s="10">
        <v>3281.25</v>
      </c>
    </row>
    <row r="29" spans="1:4" x14ac:dyDescent="0.25">
      <c r="A29" s="45"/>
      <c r="B29" s="2" t="s">
        <v>23</v>
      </c>
      <c r="C29" s="6"/>
      <c r="D29" s="10">
        <v>345433.22</v>
      </c>
    </row>
    <row r="30" spans="1:4" s="5" customFormat="1" ht="15" customHeight="1" x14ac:dyDescent="0.25">
      <c r="A30" s="45"/>
      <c r="B30" s="39" t="s">
        <v>15</v>
      </c>
      <c r="C30" s="40"/>
      <c r="D30" s="11">
        <f>SUM(D31:D34)</f>
        <v>174508.28000000003</v>
      </c>
    </row>
    <row r="31" spans="1:4" x14ac:dyDescent="0.25">
      <c r="A31" s="45"/>
      <c r="B31" s="2" t="s">
        <v>27</v>
      </c>
      <c r="C31" s="6" t="s">
        <v>29</v>
      </c>
      <c r="D31" s="10">
        <v>113070.57</v>
      </c>
    </row>
    <row r="32" spans="1:4" s="5" customFormat="1" x14ac:dyDescent="0.25">
      <c r="A32" s="45"/>
      <c r="B32" s="2" t="s">
        <v>28</v>
      </c>
      <c r="C32" s="6" t="s">
        <v>30</v>
      </c>
      <c r="D32" s="10">
        <v>4911</v>
      </c>
    </row>
    <row r="33" spans="1:4" ht="45" x14ac:dyDescent="0.25">
      <c r="A33" s="45"/>
      <c r="B33" s="2" t="s">
        <v>81</v>
      </c>
      <c r="C33" s="6" t="s">
        <v>87</v>
      </c>
      <c r="D33" s="10">
        <v>888.99</v>
      </c>
    </row>
    <row r="34" spans="1:4" s="5" customFormat="1" x14ac:dyDescent="0.25">
      <c r="A34" s="45"/>
      <c r="B34" s="2" t="s">
        <v>23</v>
      </c>
      <c r="C34" s="6"/>
      <c r="D34" s="10">
        <v>55637.72</v>
      </c>
    </row>
    <row r="35" spans="1:4" s="5" customFormat="1" x14ac:dyDescent="0.25">
      <c r="A35" s="45"/>
      <c r="B35" s="39" t="s">
        <v>17</v>
      </c>
      <c r="C35" s="40"/>
      <c r="D35" s="11">
        <f>SUM(D36:D37)</f>
        <v>129061.25</v>
      </c>
    </row>
    <row r="36" spans="1:4" ht="30" x14ac:dyDescent="0.25">
      <c r="A36" s="45"/>
      <c r="B36" s="34" t="s">
        <v>110</v>
      </c>
      <c r="C36" s="35"/>
      <c r="D36" s="10">
        <v>1000</v>
      </c>
    </row>
    <row r="37" spans="1:4" x14ac:dyDescent="0.25">
      <c r="A37" s="45"/>
      <c r="B37" s="2" t="s">
        <v>23</v>
      </c>
      <c r="C37" s="2"/>
      <c r="D37" s="10">
        <v>128061.25</v>
      </c>
    </row>
    <row r="38" spans="1:4" x14ac:dyDescent="0.25">
      <c r="A38" s="45"/>
      <c r="B38" s="39" t="s">
        <v>44</v>
      </c>
      <c r="C38" s="40"/>
      <c r="D38" s="11">
        <f>SUM(D39:D40)</f>
        <v>124380.70000000001</v>
      </c>
    </row>
    <row r="39" spans="1:4" s="5" customFormat="1" x14ac:dyDescent="0.25">
      <c r="A39" s="45"/>
      <c r="B39" s="2" t="s">
        <v>33</v>
      </c>
      <c r="C39" s="2"/>
      <c r="D39" s="10">
        <v>27096.959999999999</v>
      </c>
    </row>
    <row r="40" spans="1:4" s="19" customFormat="1" ht="15" customHeight="1" x14ac:dyDescent="0.25">
      <c r="A40" s="45"/>
      <c r="B40" s="2" t="s">
        <v>23</v>
      </c>
      <c r="C40" s="2"/>
      <c r="D40" s="10">
        <v>97283.74</v>
      </c>
    </row>
    <row r="41" spans="1:4" s="5" customFormat="1" x14ac:dyDescent="0.25">
      <c r="A41" s="45"/>
      <c r="B41" s="39" t="s">
        <v>18</v>
      </c>
      <c r="C41" s="40"/>
      <c r="D41" s="11">
        <f>SUM(D42:D45)</f>
        <v>627277.06000000006</v>
      </c>
    </row>
    <row r="42" spans="1:4" s="5" customFormat="1" x14ac:dyDescent="0.25">
      <c r="A42" s="45"/>
      <c r="B42" s="2" t="s">
        <v>23</v>
      </c>
      <c r="C42" s="2"/>
      <c r="D42" s="10">
        <f>361082.45</f>
        <v>361082.45</v>
      </c>
    </row>
    <row r="43" spans="1:4" ht="15" customHeight="1" x14ac:dyDescent="0.25">
      <c r="A43" s="45"/>
      <c r="B43" s="2" t="s">
        <v>34</v>
      </c>
      <c r="C43" s="2"/>
      <c r="D43" s="10">
        <v>27876.77</v>
      </c>
    </row>
    <row r="44" spans="1:4" ht="15" customHeight="1" x14ac:dyDescent="0.25">
      <c r="A44" s="45"/>
      <c r="B44" s="2" t="s">
        <v>35</v>
      </c>
      <c r="C44" s="2"/>
      <c r="D44" s="10">
        <v>157.87</v>
      </c>
    </row>
    <row r="45" spans="1:4" ht="28.9" customHeight="1" x14ac:dyDescent="0.25">
      <c r="A45" s="45"/>
      <c r="B45" s="2" t="s">
        <v>67</v>
      </c>
      <c r="C45" s="2" t="s">
        <v>68</v>
      </c>
      <c r="D45" s="10">
        <v>238159.97</v>
      </c>
    </row>
    <row r="46" spans="1:4" ht="15" customHeight="1" x14ac:dyDescent="0.25">
      <c r="A46" s="45"/>
      <c r="B46" s="4" t="s">
        <v>3</v>
      </c>
      <c r="C46" s="2"/>
      <c r="D46" s="11">
        <f>D18+D22+D26+D30+D35+D38+D41</f>
        <v>2237227.3199999998</v>
      </c>
    </row>
    <row r="47" spans="1:4" ht="15.75" customHeight="1" x14ac:dyDescent="0.25">
      <c r="A47" s="45"/>
      <c r="B47" s="4" t="s">
        <v>4</v>
      </c>
      <c r="C47" s="2" t="s">
        <v>62</v>
      </c>
      <c r="D47" s="11">
        <f>D11</f>
        <v>41700</v>
      </c>
    </row>
    <row r="48" spans="1:4" ht="15" customHeight="1" x14ac:dyDescent="0.25">
      <c r="A48" s="55" t="s">
        <v>20</v>
      </c>
      <c r="B48" s="53"/>
      <c r="C48" s="32"/>
      <c r="D48" s="11">
        <f>D46+D47</f>
        <v>2278927.3199999998</v>
      </c>
    </row>
    <row r="49" spans="1:4" x14ac:dyDescent="0.25">
      <c r="A49" s="43" t="s">
        <v>58</v>
      </c>
      <c r="B49" s="44"/>
      <c r="C49" s="31"/>
      <c r="D49" s="11">
        <f>D12-D48</f>
        <v>209678.34000000032</v>
      </c>
    </row>
    <row r="50" spans="1:4" x14ac:dyDescent="0.25">
      <c r="A50" s="43" t="s">
        <v>59</v>
      </c>
      <c r="B50" s="44"/>
      <c r="C50" s="31"/>
      <c r="D50" s="11">
        <f>D17-D48</f>
        <v>161581.58999999985</v>
      </c>
    </row>
    <row r="51" spans="1:4" ht="15.75" x14ac:dyDescent="0.25">
      <c r="A51" s="38" t="s">
        <v>47</v>
      </c>
      <c r="B51" s="38"/>
      <c r="C51" s="38"/>
      <c r="D51" s="16"/>
    </row>
    <row r="52" spans="1:4" ht="15" customHeight="1" x14ac:dyDescent="0.25">
      <c r="A52" s="45" t="s">
        <v>5</v>
      </c>
      <c r="B52" s="2" t="s">
        <v>6</v>
      </c>
      <c r="C52" s="46" t="s">
        <v>55</v>
      </c>
      <c r="D52" s="10">
        <v>894834.84</v>
      </c>
    </row>
    <row r="53" spans="1:4" x14ac:dyDescent="0.25">
      <c r="A53" s="45"/>
      <c r="B53" s="2" t="s">
        <v>7</v>
      </c>
      <c r="C53" s="47"/>
      <c r="D53" s="10">
        <v>227171.72</v>
      </c>
    </row>
    <row r="54" spans="1:4" x14ac:dyDescent="0.25">
      <c r="A54" s="45"/>
      <c r="B54" s="2" t="s">
        <v>45</v>
      </c>
      <c r="C54" s="48"/>
      <c r="D54" s="10">
        <f>D70</f>
        <v>1456020.51</v>
      </c>
    </row>
    <row r="55" spans="1:4" x14ac:dyDescent="0.25">
      <c r="A55" s="45"/>
      <c r="B55" s="2" t="s">
        <v>8</v>
      </c>
      <c r="C55" s="46" t="s">
        <v>56</v>
      </c>
      <c r="D55" s="10">
        <v>384014.18</v>
      </c>
    </row>
    <row r="56" spans="1:4" ht="15" customHeight="1" x14ac:dyDescent="0.25">
      <c r="A56" s="45"/>
      <c r="B56" s="2" t="s">
        <v>9</v>
      </c>
      <c r="C56" s="48"/>
      <c r="D56" s="10">
        <v>394481.67</v>
      </c>
    </row>
    <row r="57" spans="1:4" x14ac:dyDescent="0.25">
      <c r="A57" s="45"/>
      <c r="B57" s="2" t="s">
        <v>10</v>
      </c>
      <c r="C57" s="20" t="s">
        <v>102</v>
      </c>
      <c r="D57" s="10">
        <v>725926.58</v>
      </c>
    </row>
    <row r="58" spans="1:4" x14ac:dyDescent="0.25">
      <c r="A58" s="45"/>
      <c r="B58" s="2" t="s">
        <v>25</v>
      </c>
      <c r="C58" s="20" t="s">
        <v>86</v>
      </c>
      <c r="D58" s="10">
        <v>357827.18</v>
      </c>
    </row>
    <row r="59" spans="1:4" ht="15" customHeight="1" x14ac:dyDescent="0.25">
      <c r="A59" s="45"/>
      <c r="B59" s="41" t="s">
        <v>36</v>
      </c>
      <c r="C59" s="42"/>
      <c r="D59" s="11">
        <f>SUM(D52:D58)</f>
        <v>4440276.6800000006</v>
      </c>
    </row>
    <row r="60" spans="1:4" x14ac:dyDescent="0.25">
      <c r="A60" s="45" t="s">
        <v>39</v>
      </c>
      <c r="B60" s="2" t="s">
        <v>6</v>
      </c>
      <c r="C60" s="46" t="s">
        <v>55</v>
      </c>
      <c r="D60" s="10">
        <v>881355.09</v>
      </c>
    </row>
    <row r="61" spans="1:4" x14ac:dyDescent="0.25">
      <c r="A61" s="45"/>
      <c r="B61" s="2" t="s">
        <v>7</v>
      </c>
      <c r="C61" s="47"/>
      <c r="D61" s="10">
        <v>225193.14</v>
      </c>
    </row>
    <row r="62" spans="1:4" x14ac:dyDescent="0.25">
      <c r="A62" s="45"/>
      <c r="B62" s="2" t="s">
        <v>45</v>
      </c>
      <c r="C62" s="48"/>
      <c r="D62" s="10">
        <v>1572970.46</v>
      </c>
    </row>
    <row r="63" spans="1:4" ht="15" customHeight="1" x14ac:dyDescent="0.25">
      <c r="A63" s="45"/>
      <c r="B63" s="2" t="s">
        <v>8</v>
      </c>
      <c r="C63" s="46" t="s">
        <v>56</v>
      </c>
      <c r="D63" s="10">
        <v>398687.51</v>
      </c>
    </row>
    <row r="64" spans="1:4" x14ac:dyDescent="0.25">
      <c r="A64" s="45"/>
      <c r="B64" s="2" t="s">
        <v>9</v>
      </c>
      <c r="C64" s="48"/>
      <c r="D64" s="10">
        <v>393348.03</v>
      </c>
    </row>
    <row r="65" spans="1:4" x14ac:dyDescent="0.25">
      <c r="A65" s="45"/>
      <c r="B65" s="2" t="s">
        <v>10</v>
      </c>
      <c r="C65" s="20" t="s">
        <v>102</v>
      </c>
      <c r="D65" s="10">
        <v>743925.02</v>
      </c>
    </row>
    <row r="66" spans="1:4" x14ac:dyDescent="0.25">
      <c r="A66" s="45"/>
      <c r="B66" s="2" t="s">
        <v>25</v>
      </c>
      <c r="C66" s="20" t="s">
        <v>86</v>
      </c>
      <c r="D66" s="10">
        <v>343873.66</v>
      </c>
    </row>
    <row r="67" spans="1:4" x14ac:dyDescent="0.25">
      <c r="A67" s="45"/>
      <c r="B67" s="41" t="s">
        <v>38</v>
      </c>
      <c r="C67" s="42"/>
      <c r="D67" s="11">
        <f>SUM(D60:D66)</f>
        <v>4559352.91</v>
      </c>
    </row>
    <row r="68" spans="1:4" x14ac:dyDescent="0.25">
      <c r="A68" s="37" t="s">
        <v>46</v>
      </c>
      <c r="B68" s="2" t="s">
        <v>6</v>
      </c>
      <c r="C68" s="46" t="s">
        <v>55</v>
      </c>
      <c r="D68" s="10">
        <v>966331.79</v>
      </c>
    </row>
    <row r="69" spans="1:4" x14ac:dyDescent="0.25">
      <c r="A69" s="37"/>
      <c r="B69" s="2" t="s">
        <v>7</v>
      </c>
      <c r="C69" s="47"/>
      <c r="D69" s="10">
        <v>233770.6</v>
      </c>
    </row>
    <row r="70" spans="1:4" ht="15" customHeight="1" x14ac:dyDescent="0.25">
      <c r="A70" s="37"/>
      <c r="B70" s="2" t="s">
        <v>45</v>
      </c>
      <c r="C70" s="48"/>
      <c r="D70" s="10">
        <v>1456020.51</v>
      </c>
    </row>
    <row r="71" spans="1:4" x14ac:dyDescent="0.25">
      <c r="A71" s="37"/>
      <c r="B71" s="2" t="s">
        <v>8</v>
      </c>
      <c r="C71" s="46" t="s">
        <v>56</v>
      </c>
      <c r="D71" s="10">
        <v>332113.15999999997</v>
      </c>
    </row>
    <row r="72" spans="1:4" x14ac:dyDescent="0.25">
      <c r="A72" s="37"/>
      <c r="B72" s="2" t="s">
        <v>9</v>
      </c>
      <c r="C72" s="48"/>
      <c r="D72" s="10">
        <v>405865.89</v>
      </c>
    </row>
    <row r="73" spans="1:4" x14ac:dyDescent="0.25">
      <c r="A73" s="37"/>
      <c r="B73" s="2" t="s">
        <v>10</v>
      </c>
      <c r="C73" s="20" t="s">
        <v>102</v>
      </c>
      <c r="D73" s="10">
        <v>937671.04</v>
      </c>
    </row>
    <row r="74" spans="1:4" ht="15" customHeight="1" x14ac:dyDescent="0.25">
      <c r="A74" s="37"/>
      <c r="B74" s="2" t="s">
        <v>25</v>
      </c>
      <c r="C74" s="20" t="s">
        <v>86</v>
      </c>
      <c r="D74" s="10">
        <v>301328.87</v>
      </c>
    </row>
    <row r="75" spans="1:4" ht="15" customHeight="1" x14ac:dyDescent="0.25">
      <c r="A75" s="37"/>
      <c r="B75" s="41" t="s">
        <v>41</v>
      </c>
      <c r="C75" s="42"/>
      <c r="D75" s="11">
        <f>SUM(D68:D74)</f>
        <v>4633101.8600000003</v>
      </c>
    </row>
    <row r="76" spans="1:4" ht="15.75" customHeight="1" x14ac:dyDescent="0.25">
      <c r="A76" s="37" t="s">
        <v>19</v>
      </c>
      <c r="B76" s="2" t="s">
        <v>6</v>
      </c>
      <c r="C76" s="46" t="s">
        <v>55</v>
      </c>
      <c r="D76" s="10">
        <f>D68</f>
        <v>966331.79</v>
      </c>
    </row>
    <row r="77" spans="1:4" ht="21" customHeight="1" x14ac:dyDescent="0.25">
      <c r="A77" s="37"/>
      <c r="B77" s="2" t="s">
        <v>7</v>
      </c>
      <c r="C77" s="47"/>
      <c r="D77" s="10">
        <f t="shared" ref="D77:D81" si="0">D69</f>
        <v>233770.6</v>
      </c>
    </row>
    <row r="78" spans="1:4" ht="15" customHeight="1" x14ac:dyDescent="0.25">
      <c r="A78" s="37"/>
      <c r="B78" s="2" t="s">
        <v>45</v>
      </c>
      <c r="C78" s="48"/>
      <c r="D78" s="10">
        <f t="shared" si="0"/>
        <v>1456020.51</v>
      </c>
    </row>
    <row r="79" spans="1:4" x14ac:dyDescent="0.25">
      <c r="A79" s="37"/>
      <c r="B79" s="2" t="s">
        <v>8</v>
      </c>
      <c r="C79" s="46" t="s">
        <v>56</v>
      </c>
      <c r="D79" s="10">
        <f t="shared" si="0"/>
        <v>332113.15999999997</v>
      </c>
    </row>
    <row r="80" spans="1:4" ht="15.75" customHeight="1" x14ac:dyDescent="0.25">
      <c r="A80" s="37"/>
      <c r="B80" s="2" t="s">
        <v>9</v>
      </c>
      <c r="C80" s="48"/>
      <c r="D80" s="10">
        <f t="shared" si="0"/>
        <v>405865.89</v>
      </c>
    </row>
    <row r="81" spans="1:4" ht="15" customHeight="1" x14ac:dyDescent="0.25">
      <c r="A81" s="37"/>
      <c r="B81" s="2" t="s">
        <v>10</v>
      </c>
      <c r="C81" s="20" t="s">
        <v>102</v>
      </c>
      <c r="D81" s="10">
        <f t="shared" si="0"/>
        <v>937671.04</v>
      </c>
    </row>
    <row r="82" spans="1:4" ht="15.75" customHeight="1" x14ac:dyDescent="0.25">
      <c r="A82" s="37"/>
      <c r="B82" s="2" t="s">
        <v>25</v>
      </c>
      <c r="C82" s="20" t="s">
        <v>86</v>
      </c>
      <c r="D82" s="10">
        <f>D74</f>
        <v>301328.87</v>
      </c>
    </row>
    <row r="83" spans="1:4" ht="18.75" customHeight="1" x14ac:dyDescent="0.25">
      <c r="A83" s="37"/>
      <c r="B83" s="41" t="s">
        <v>41</v>
      </c>
      <c r="C83" s="42"/>
      <c r="D83" s="11">
        <f>D75</f>
        <v>4633101.8600000003</v>
      </c>
    </row>
    <row r="84" spans="1:4" x14ac:dyDescent="0.25">
      <c r="A84" s="43" t="s">
        <v>60</v>
      </c>
      <c r="B84" s="43"/>
      <c r="C84" s="28"/>
      <c r="D84" s="11">
        <f>D59-D75</f>
        <v>-192825.1799999997</v>
      </c>
    </row>
    <row r="85" spans="1:4" x14ac:dyDescent="0.25">
      <c r="A85" s="43" t="s">
        <v>61</v>
      </c>
      <c r="B85" s="43"/>
      <c r="C85" s="28"/>
      <c r="D85" s="11">
        <f>D67-D75</f>
        <v>-73748.950000000186</v>
      </c>
    </row>
    <row r="86" spans="1:4" ht="15.75" customHeight="1" x14ac:dyDescent="0.25">
      <c r="A86" s="56" t="s">
        <v>54</v>
      </c>
      <c r="B86" s="56"/>
      <c r="C86" s="56"/>
      <c r="D86" s="56"/>
    </row>
    <row r="87" spans="1:4" ht="33" customHeight="1" x14ac:dyDescent="0.25">
      <c r="A87" s="37" t="s">
        <v>50</v>
      </c>
      <c r="B87" s="14" t="s">
        <v>75</v>
      </c>
      <c r="C87" s="3"/>
      <c r="D87" s="11">
        <v>900122.54</v>
      </c>
    </row>
    <row r="88" spans="1:4" ht="30" customHeight="1" x14ac:dyDescent="0.25">
      <c r="A88" s="37"/>
      <c r="B88" s="14" t="s">
        <v>76</v>
      </c>
      <c r="C88" s="3"/>
      <c r="D88" s="11">
        <v>760939.34</v>
      </c>
    </row>
    <row r="89" spans="1:4" ht="32.25" customHeight="1" x14ac:dyDescent="0.25">
      <c r="A89" s="37"/>
      <c r="B89" s="13" t="s">
        <v>113</v>
      </c>
      <c r="C89" s="3"/>
      <c r="D89" s="11">
        <v>1046397.08</v>
      </c>
    </row>
    <row r="90" spans="1:4" ht="15" customHeight="1" x14ac:dyDescent="0.25">
      <c r="A90" s="37"/>
      <c r="B90" s="14" t="s">
        <v>52</v>
      </c>
      <c r="C90" s="3"/>
      <c r="D90" s="11">
        <v>4238273</v>
      </c>
    </row>
    <row r="91" spans="1:4" ht="30" x14ac:dyDescent="0.25">
      <c r="A91" s="37"/>
      <c r="B91" s="14" t="s">
        <v>82</v>
      </c>
      <c r="C91" s="3"/>
      <c r="D91" s="11">
        <v>0</v>
      </c>
    </row>
    <row r="92" spans="1:4" ht="15.75" x14ac:dyDescent="0.25">
      <c r="A92" s="36" t="s">
        <v>69</v>
      </c>
      <c r="B92" s="36"/>
      <c r="C92" s="36"/>
      <c r="D92" s="36"/>
    </row>
    <row r="93" spans="1:4" ht="18.75" x14ac:dyDescent="0.3">
      <c r="A93" s="37" t="s">
        <v>72</v>
      </c>
      <c r="B93" s="14" t="s">
        <v>70</v>
      </c>
      <c r="C93" s="29"/>
      <c r="D93" s="11">
        <v>4</v>
      </c>
    </row>
    <row r="94" spans="1:4" ht="18.75" x14ac:dyDescent="0.3">
      <c r="A94" s="37"/>
      <c r="B94" s="14" t="s">
        <v>73</v>
      </c>
      <c r="C94" s="29"/>
      <c r="D94" s="11">
        <v>4</v>
      </c>
    </row>
    <row r="95" spans="1:4" ht="30.75" x14ac:dyDescent="0.3">
      <c r="A95" s="37"/>
      <c r="B95" s="13" t="s">
        <v>71</v>
      </c>
      <c r="C95" s="29"/>
      <c r="D95" s="11">
        <v>104087.27</v>
      </c>
    </row>
    <row r="96" spans="1:4" ht="15.75" customHeight="1" x14ac:dyDescent="0.25">
      <c r="A96" s="36" t="s">
        <v>90</v>
      </c>
      <c r="B96" s="36"/>
      <c r="C96" s="36"/>
      <c r="D96" s="36"/>
    </row>
    <row r="97" spans="1:4" ht="35.25" customHeight="1" x14ac:dyDescent="0.3">
      <c r="A97" s="37" t="s">
        <v>100</v>
      </c>
      <c r="B97" s="14" t="s">
        <v>75</v>
      </c>
      <c r="C97" s="15"/>
      <c r="D97" s="11">
        <v>575281.49</v>
      </c>
    </row>
    <row r="98" spans="1:4" ht="35.25" customHeight="1" x14ac:dyDescent="0.3">
      <c r="A98" s="37"/>
      <c r="B98" s="14" t="s">
        <v>91</v>
      </c>
      <c r="C98" s="15"/>
      <c r="D98" s="11">
        <f>D97</f>
        <v>575281.49</v>
      </c>
    </row>
    <row r="99" spans="1:4" ht="15.75" x14ac:dyDescent="0.25">
      <c r="A99" s="38" t="s">
        <v>111</v>
      </c>
      <c r="B99" s="38"/>
      <c r="C99" s="36"/>
      <c r="D99" s="9"/>
    </row>
    <row r="100" spans="1:4" ht="78.75" customHeight="1" x14ac:dyDescent="0.25">
      <c r="A100" s="33" t="s">
        <v>98</v>
      </c>
      <c r="B100" s="14" t="s">
        <v>99</v>
      </c>
      <c r="C100" s="20" t="s">
        <v>112</v>
      </c>
      <c r="D100" s="11">
        <v>33916.800000000003</v>
      </c>
    </row>
    <row r="101" spans="1:4" ht="18.75" x14ac:dyDescent="0.3">
      <c r="A101" s="17"/>
      <c r="B101" s="25"/>
      <c r="C101" s="30"/>
      <c r="D101" s="23"/>
    </row>
    <row r="102" spans="1:4" x14ac:dyDescent="0.25">
      <c r="A102" s="43" t="s">
        <v>57</v>
      </c>
      <c r="B102" s="43"/>
      <c r="C102" s="7"/>
      <c r="D102" s="11">
        <v>1488136.37</v>
      </c>
    </row>
  </sheetData>
  <mergeCells count="49">
    <mergeCell ref="A1:C1"/>
    <mergeCell ref="A2:C2"/>
    <mergeCell ref="A3:C3"/>
    <mergeCell ref="A4:C4"/>
    <mergeCell ref="A6:C6"/>
    <mergeCell ref="A5:C5"/>
    <mergeCell ref="A13:A16"/>
    <mergeCell ref="A17:B17"/>
    <mergeCell ref="B38:C38"/>
    <mergeCell ref="A7:B7"/>
    <mergeCell ref="A8:A11"/>
    <mergeCell ref="A12:B12"/>
    <mergeCell ref="B41:C41"/>
    <mergeCell ref="A48:B48"/>
    <mergeCell ref="A49:B49"/>
    <mergeCell ref="A50:B50"/>
    <mergeCell ref="A51:C51"/>
    <mergeCell ref="A18:A47"/>
    <mergeCell ref="B26:C26"/>
    <mergeCell ref="B35:C35"/>
    <mergeCell ref="B18:C18"/>
    <mergeCell ref="B22:C22"/>
    <mergeCell ref="B30:C30"/>
    <mergeCell ref="A52:A59"/>
    <mergeCell ref="B59:C59"/>
    <mergeCell ref="A60:A67"/>
    <mergeCell ref="C60:C62"/>
    <mergeCell ref="C63:C64"/>
    <mergeCell ref="B67:C67"/>
    <mergeCell ref="C52:C54"/>
    <mergeCell ref="C55:C56"/>
    <mergeCell ref="A68:A75"/>
    <mergeCell ref="C68:C70"/>
    <mergeCell ref="C71:C72"/>
    <mergeCell ref="B75:C75"/>
    <mergeCell ref="A76:A83"/>
    <mergeCell ref="C76:C78"/>
    <mergeCell ref="C79:C80"/>
    <mergeCell ref="B83:C83"/>
    <mergeCell ref="A93:A95"/>
    <mergeCell ref="A102:B102"/>
    <mergeCell ref="A84:B84"/>
    <mergeCell ref="A85:B85"/>
    <mergeCell ref="A92:D92"/>
    <mergeCell ref="A96:D96"/>
    <mergeCell ref="A97:A98"/>
    <mergeCell ref="A86:D86"/>
    <mergeCell ref="A87:A91"/>
    <mergeCell ref="A99:C99"/>
  </mergeCells>
  <conditionalFormatting sqref="B87">
    <cfRule type="duplicateValues" dxfId="9" priority="10"/>
  </conditionalFormatting>
  <conditionalFormatting sqref="B89">
    <cfRule type="duplicateValues" dxfId="8" priority="9"/>
  </conditionalFormatting>
  <conditionalFormatting sqref="B97">
    <cfRule type="duplicateValues" dxfId="7" priority="6"/>
  </conditionalFormatting>
  <conditionalFormatting sqref="B93">
    <cfRule type="duplicateValues" dxfId="6" priority="1"/>
  </conditionalFormatting>
  <conditionalFormatting sqref="B101 B95">
    <cfRule type="duplicateValues" dxfId="5" priority="5"/>
  </conditionalFormatting>
  <pageMargins left="0.70866141732283472" right="0" top="0" bottom="0.78740157480314965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workbookViewId="0">
      <pane ySplit="6" topLeftCell="A97" activePane="bottomLeft" state="frozen"/>
      <selection activeCell="A7" sqref="A7"/>
      <selection pane="bottomLeft" activeCell="D108" sqref="D108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3.5703125" style="1" hidden="1" customWidth="1"/>
    <col min="4" max="4" width="12.140625" style="1" customWidth="1"/>
    <col min="5" max="5" width="9.140625" style="1"/>
    <col min="6" max="6" width="32" style="1" customWidth="1"/>
    <col min="7" max="16384" width="9.140625" style="1"/>
  </cols>
  <sheetData>
    <row r="1" spans="1:4" x14ac:dyDescent="0.25">
      <c r="A1" s="49" t="s">
        <v>0</v>
      </c>
      <c r="B1" s="49"/>
      <c r="C1" s="49"/>
      <c r="D1" s="9"/>
    </row>
    <row r="2" spans="1:4" x14ac:dyDescent="0.25">
      <c r="A2" s="50" t="s">
        <v>40</v>
      </c>
      <c r="B2" s="50"/>
      <c r="C2" s="50"/>
      <c r="D2" s="9"/>
    </row>
    <row r="3" spans="1:4" x14ac:dyDescent="0.25">
      <c r="A3" s="49" t="s">
        <v>84</v>
      </c>
      <c r="B3" s="49"/>
      <c r="C3" s="49"/>
      <c r="D3" s="9"/>
    </row>
    <row r="4" spans="1:4" ht="15" customHeight="1" x14ac:dyDescent="0.25">
      <c r="A4" s="52"/>
      <c r="B4" s="52"/>
      <c r="C4" s="52"/>
      <c r="D4" s="9"/>
    </row>
    <row r="5" spans="1:4" ht="15" customHeight="1" x14ac:dyDescent="0.25">
      <c r="A5" s="38" t="s">
        <v>66</v>
      </c>
      <c r="B5" s="38"/>
      <c r="C5" s="38"/>
      <c r="D5" s="8"/>
    </row>
    <row r="6" spans="1:4" outlineLevel="1" x14ac:dyDescent="0.25">
      <c r="A6" s="53" t="s">
        <v>1</v>
      </c>
      <c r="B6" s="54"/>
      <c r="C6" s="21" t="s">
        <v>21</v>
      </c>
      <c r="D6" s="18" t="s">
        <v>85</v>
      </c>
    </row>
    <row r="7" spans="1:4" outlineLevel="1" x14ac:dyDescent="0.25">
      <c r="A7" s="45" t="s">
        <v>2</v>
      </c>
      <c r="B7" s="2" t="s">
        <v>79</v>
      </c>
      <c r="C7" s="2"/>
      <c r="D7" s="10" t="e">
        <f>#REF!+#REF!+#REF!+#REF!+#REF!+#REF!+#REF!+#REF!+#REF!+#REF!+#REF!+#REF!+#REF!+#REF!+#REF!+#REF!+#REF!+#REF!+#REF!+#REF!+#REF!+#REF!+'[3]41'!D8+'[2]43'!D8+'[1]45'!D8+'47'!D8</f>
        <v>#REF!</v>
      </c>
    </row>
    <row r="8" spans="1:4" outlineLevel="1" x14ac:dyDescent="0.25">
      <c r="A8" s="45"/>
      <c r="B8" s="2" t="s">
        <v>64</v>
      </c>
      <c r="C8" s="2"/>
      <c r="D8" s="10" t="e">
        <f>#REF!+#REF!+#REF!+#REF!+#REF!</f>
        <v>#REF!</v>
      </c>
    </row>
    <row r="9" spans="1:4" outlineLevel="1" x14ac:dyDescent="0.25">
      <c r="A9" s="45"/>
      <c r="B9" s="2" t="s">
        <v>63</v>
      </c>
      <c r="C9" s="2"/>
      <c r="D9" s="10" t="e">
        <f>#REF!+#REF!+#REF!+#REF!+#REF!+#REF!+#REF!+#REF!+#REF!+#REF!+#REF!+#REF!+#REF!+#REF!+#REF!+#REF!+#REF!+#REF!+#REF!+#REF!+#REF!+#REF!+'[3]41'!D9+'[2]43'!#REF!+'[1]45'!D9+'47'!#REF!</f>
        <v>#REF!</v>
      </c>
    </row>
    <row r="10" spans="1:4" outlineLevel="2" x14ac:dyDescent="0.25">
      <c r="A10" s="45"/>
      <c r="B10" s="4" t="s">
        <v>65</v>
      </c>
      <c r="C10" s="4"/>
      <c r="D10" s="11" t="e">
        <f>SUM(D7:D9)</f>
        <v>#REF!</v>
      </c>
    </row>
    <row r="11" spans="1:4" s="5" customFormat="1" outlineLevel="1" x14ac:dyDescent="0.25">
      <c r="A11" s="45"/>
      <c r="B11" s="4" t="s">
        <v>4</v>
      </c>
      <c r="C11" s="4"/>
      <c r="D11" s="11" t="e">
        <f>#REF!+#REF!+#REF!+#REF!+#REF!+#REF!+#REF!+#REF!+#REF!+#REF!+#REF!+#REF!+#REF!+#REF!+#REF!+#REF!+#REF!+#REF!+#REF!+#REF!+#REF!+#REF!+'[3]41'!D11+'[2]43'!#REF!+'[1]45'!D11+'47'!#REF!</f>
        <v>#REF!</v>
      </c>
    </row>
    <row r="12" spans="1:4" s="5" customFormat="1" ht="15" customHeight="1" outlineLevel="1" x14ac:dyDescent="0.25">
      <c r="A12" s="55" t="s">
        <v>11</v>
      </c>
      <c r="B12" s="53"/>
      <c r="C12" s="21"/>
      <c r="D12" s="11" t="e">
        <f>D10+D11</f>
        <v>#REF!</v>
      </c>
    </row>
    <row r="13" spans="1:4" s="5" customFormat="1" ht="15" customHeight="1" outlineLevel="1" x14ac:dyDescent="0.25">
      <c r="A13" s="45" t="s">
        <v>37</v>
      </c>
      <c r="B13" s="2" t="s">
        <v>80</v>
      </c>
      <c r="C13" s="2"/>
      <c r="D13" s="10" t="e">
        <f>#REF!+#REF!+#REF!+#REF!+#REF!+#REF!+#REF!+#REF!+#REF!+#REF!+#REF!+#REF!+#REF!+#REF!+#REF!+#REF!+#REF!+#REF!+#REF!+#REF!+#REF!+#REF!+'[3]41'!D13+'[2]43'!D11+'[1]45'!D13+'47'!D11</f>
        <v>#REF!</v>
      </c>
    </row>
    <row r="14" spans="1:4" s="5" customFormat="1" ht="15" customHeight="1" outlineLevel="1" x14ac:dyDescent="0.25">
      <c r="A14" s="45"/>
      <c r="B14" s="2" t="s">
        <v>64</v>
      </c>
      <c r="C14" s="2"/>
      <c r="D14" s="10" t="e">
        <f>#REF!+#REF!+#REF!+#REF!+#REF!</f>
        <v>#REF!</v>
      </c>
    </row>
    <row r="15" spans="1:4" s="5" customFormat="1" outlineLevel="1" x14ac:dyDescent="0.25">
      <c r="A15" s="45"/>
      <c r="B15" s="2" t="s">
        <v>63</v>
      </c>
      <c r="C15" s="2"/>
      <c r="D15" s="10" t="e">
        <f>#REF!+#REF!+#REF!+#REF!+#REF!+#REF!+#REF!+#REF!+#REF!+#REF!+#REF!+#REF!+#REF!+#REF!+#REF!+#REF!+#REF!+#REF!+#REF!+#REF!+#REF!+#REF!+'[3]41'!D14+'[2]43'!D12+'[1]45'!D14+'47'!D12</f>
        <v>#REF!</v>
      </c>
    </row>
    <row r="16" spans="1:4" outlineLevel="1" x14ac:dyDescent="0.25">
      <c r="A16" s="45"/>
      <c r="B16" s="4" t="s">
        <v>65</v>
      </c>
      <c r="C16" s="4"/>
      <c r="D16" s="11" t="e">
        <f>SUM(D13:D15)</f>
        <v>#REF!</v>
      </c>
    </row>
    <row r="17" spans="1:4" s="5" customFormat="1" ht="15" customHeight="1" outlineLevel="1" x14ac:dyDescent="0.25">
      <c r="A17" s="45"/>
      <c r="B17" s="4" t="s">
        <v>4</v>
      </c>
      <c r="C17" s="4"/>
      <c r="D17" s="11" t="e">
        <f>#REF!+#REF!+#REF!+#REF!+#REF!+#REF!+#REF!+#REF!+#REF!+#REF!+#REF!+#REF!+#REF!+#REF!+#REF!+#REF!+#REF!+#REF!+#REF!+#REF!+#REF!+#REF!+'[3]41'!D16+'[2]43'!#REF!+'[1]45'!D16+'47'!#REF!</f>
        <v>#REF!</v>
      </c>
    </row>
    <row r="18" spans="1:4" s="5" customFormat="1" ht="15" customHeight="1" outlineLevel="1" x14ac:dyDescent="0.25">
      <c r="A18" s="55" t="s">
        <v>42</v>
      </c>
      <c r="B18" s="53"/>
      <c r="C18" s="21"/>
      <c r="D18" s="11" t="e">
        <f>D16+D17</f>
        <v>#REF!</v>
      </c>
    </row>
    <row r="19" spans="1:4" s="5" customFormat="1" outlineLevel="1" x14ac:dyDescent="0.25">
      <c r="A19" s="45" t="s">
        <v>12</v>
      </c>
      <c r="B19" s="39" t="s">
        <v>22</v>
      </c>
      <c r="C19" s="40"/>
      <c r="D19" s="11" t="e">
        <f>SUM(D20:D22)</f>
        <v>#REF!</v>
      </c>
    </row>
    <row r="20" spans="1:4" s="5" customFormat="1" outlineLevel="1" x14ac:dyDescent="0.25">
      <c r="A20" s="45"/>
      <c r="B20" s="2" t="s">
        <v>49</v>
      </c>
      <c r="C20" s="6" t="s">
        <v>24</v>
      </c>
      <c r="D20" s="10" t="e">
        <f>#REF!+#REF!+#REF!+#REF!+#REF!+#REF!+#REF!+#REF!+#REF!+#REF!+#REF!+#REF!+#REF!+#REF!+#REF!+#REF!+#REF!+#REF!+#REF!+#REF!+#REF!+#REF!+'[3]41'!D19+'[2]43'!D15+'[1]45'!D19+'47'!D15</f>
        <v>#REF!</v>
      </c>
    </row>
    <row r="21" spans="1:4" s="5" customFormat="1" outlineLevel="1" x14ac:dyDescent="0.25">
      <c r="A21" s="45"/>
      <c r="B21" s="2" t="s">
        <v>101</v>
      </c>
      <c r="C21" s="6"/>
      <c r="D21" s="10" t="e">
        <f>#REF!+#REF!+#REF!+#REF!+#REF!+#REF!+'[3]41'!D20+'47'!D16</f>
        <v>#REF!</v>
      </c>
    </row>
    <row r="22" spans="1:4" outlineLevel="3" x14ac:dyDescent="0.25">
      <c r="A22" s="45"/>
      <c r="B22" s="2" t="s">
        <v>23</v>
      </c>
      <c r="C22" s="6"/>
      <c r="D22" s="10" t="e">
        <f>#REF!+#REF!+#REF!+#REF!+#REF!+#REF!+#REF!+#REF!+#REF!+#REF!+#REF!+#REF!+#REF!+#REF!+#REF!+#REF!+#REF!+#REF!+#REF!+#REF!+#REF!+#REF!+'[3]41'!D21+'[2]43'!D16+'[1]45'!D20+'47'!D17</f>
        <v>#REF!</v>
      </c>
    </row>
    <row r="23" spans="1:4" outlineLevel="2" x14ac:dyDescent="0.25">
      <c r="A23" s="45"/>
      <c r="B23" s="39" t="s">
        <v>13</v>
      </c>
      <c r="C23" s="40"/>
      <c r="D23" s="11" t="e">
        <f>SUM(D24:D27)</f>
        <v>#REF!</v>
      </c>
    </row>
    <row r="24" spans="1:4" s="5" customFormat="1" ht="30" outlineLevel="1" x14ac:dyDescent="0.25">
      <c r="A24" s="45"/>
      <c r="B24" s="2" t="s">
        <v>89</v>
      </c>
      <c r="C24" s="6" t="s">
        <v>88</v>
      </c>
      <c r="D24" s="10" t="e">
        <f>#REF!+#REF!+#REF!+#REF!+#REF!+#REF!+#REF!+#REF!+#REF!+#REF!+#REF!+#REF!+#REF!+#REF!+#REF!+#REF!+#REF!+#REF!+#REF!+#REF!+#REF!+#REF!+'[3]41'!D23+'[2]43'!D18+'[1]45'!D22+'47'!D19</f>
        <v>#REF!</v>
      </c>
    </row>
    <row r="25" spans="1:4" outlineLevel="3" x14ac:dyDescent="0.25">
      <c r="A25" s="45"/>
      <c r="B25" s="2" t="s">
        <v>26</v>
      </c>
      <c r="C25" s="6" t="s">
        <v>43</v>
      </c>
      <c r="D25" s="10" t="e">
        <f>#REF!+#REF!+#REF!+#REF!+#REF!+#REF!+#REF!+#REF!+#REF!+#REF!+#REF!+#REF!+#REF!+#REF!+#REF!+#REF!+#REF!+#REF!+#REF!+#REF!+#REF!+#REF!+'[3]41'!#REF!+'[2]43'!D19+'[1]45'!D23+'47'!D20</f>
        <v>#REF!</v>
      </c>
    </row>
    <row r="26" spans="1:4" outlineLevel="3" x14ac:dyDescent="0.25">
      <c r="A26" s="45"/>
      <c r="B26" s="2" t="s">
        <v>77</v>
      </c>
      <c r="C26" s="6" t="s">
        <v>78</v>
      </c>
      <c r="D26" s="10" t="e">
        <f>#REF!+#REF!+#REF!+#REF!+#REF!+#REF!+#REF!+#REF!+#REF!+#REF!+#REF!+#REF!+'[3]41'!#REF!+'[2]43'!D20+'[1]45'!D24+'47'!#REF!+#REF!</f>
        <v>#REF!</v>
      </c>
    </row>
    <row r="27" spans="1:4" outlineLevel="3" x14ac:dyDescent="0.25">
      <c r="A27" s="45"/>
      <c r="B27" s="2" t="s">
        <v>23</v>
      </c>
      <c r="C27" s="6"/>
      <c r="D27" s="10" t="e">
        <f>#REF!+#REF!+#REF!+#REF!+#REF!+#REF!+#REF!+#REF!+#REF!+#REF!+#REF!+#REF!+#REF!+#REF!+#REF!+#REF!+#REF!+#REF!+#REF!+#REF!+#REF!+#REF!+'[3]41'!D24+'[2]43'!#REF!+'[1]45'!#REF!+'47'!D21</f>
        <v>#REF!</v>
      </c>
    </row>
    <row r="28" spans="1:4" outlineLevel="3" x14ac:dyDescent="0.25">
      <c r="A28" s="45"/>
      <c r="B28" s="39" t="s">
        <v>14</v>
      </c>
      <c r="C28" s="40"/>
      <c r="D28" s="11" t="e">
        <f>SUM(D29:D30)</f>
        <v>#REF!</v>
      </c>
    </row>
    <row r="29" spans="1:4" outlineLevel="3" x14ac:dyDescent="0.25">
      <c r="A29" s="45"/>
      <c r="B29" s="2" t="s">
        <v>48</v>
      </c>
      <c r="C29" s="6"/>
      <c r="D29" s="10" t="e">
        <f>#REF!+#REF!+#REF!+#REF!+#REF!+#REF!+#REF!+#REF!+#REF!+#REF!+#REF!+#REF!+#REF!+#REF!+#REF!+#REF!+#REF!+#REF!+#REF!+#REF!+#REF!+#REF!+'[3]41'!D26+'[2]43'!D22+'[1]45'!D26+'47'!D23</f>
        <v>#REF!</v>
      </c>
    </row>
    <row r="30" spans="1:4" s="5" customFormat="1" outlineLevel="1" x14ac:dyDescent="0.25">
      <c r="A30" s="45"/>
      <c r="B30" s="2" t="s">
        <v>23</v>
      </c>
      <c r="C30" s="6"/>
      <c r="D30" s="10" t="e">
        <f>#REF!+#REF!+#REF!+#REF!+#REF!+#REF!+#REF!+#REF!+#REF!+#REF!+#REF!+#REF!+#REF!+#REF!+#REF!+#REF!+#REF!+#REF!+#REF!+#REF!+#REF!+#REF!+'[3]41'!D27+'[2]43'!D23+'[1]45'!D27+'47'!D24</f>
        <v>#REF!</v>
      </c>
    </row>
    <row r="31" spans="1:4" outlineLevel="2" x14ac:dyDescent="0.25">
      <c r="A31" s="45"/>
      <c r="B31" s="39" t="s">
        <v>15</v>
      </c>
      <c r="C31" s="40"/>
      <c r="D31" s="11" t="e">
        <f>SUM(D32:D35)</f>
        <v>#REF!</v>
      </c>
    </row>
    <row r="32" spans="1:4" outlineLevel="2" x14ac:dyDescent="0.25">
      <c r="A32" s="45"/>
      <c r="B32" s="2" t="s">
        <v>27</v>
      </c>
      <c r="C32" s="6" t="s">
        <v>29</v>
      </c>
      <c r="D32" s="10" t="e">
        <f>#REF!+#REF!+#REF!+#REF!+#REF!+#REF!+#REF!+#REF!+#REF!+#REF!+#REF!+#REF!+#REF!+#REF!+#REF!+#REF!+#REF!+#REF!+#REF!+#REF!+#REF!+#REF!+'[3]41'!D29+'[2]43'!D25+'[1]45'!D29+'47'!#REF!</f>
        <v>#REF!</v>
      </c>
    </row>
    <row r="33" spans="1:4" ht="30" outlineLevel="2" x14ac:dyDescent="0.25">
      <c r="A33" s="45"/>
      <c r="B33" s="2" t="s">
        <v>81</v>
      </c>
      <c r="C33" s="6" t="s">
        <v>87</v>
      </c>
      <c r="D33" s="10" t="e">
        <f>#REF!+#REF!+#REF!+#REF!+#REF!+#REF!+#REF!+#REF!+#REF!+#REF!+#REF!+#REF!+#REF!+#REF!+#REF!+#REF!+#REF!+#REF!+#REF!+#REF!+#REF!+#REF!+'[3]41'!D31+'[2]43'!D27+'[1]45'!D31+'47'!D27</f>
        <v>#REF!</v>
      </c>
    </row>
    <row r="34" spans="1:4" s="5" customFormat="1" outlineLevel="1" x14ac:dyDescent="0.25">
      <c r="A34" s="45"/>
      <c r="B34" s="2" t="s">
        <v>28</v>
      </c>
      <c r="C34" s="6" t="s">
        <v>30</v>
      </c>
      <c r="D34" s="10" t="e">
        <f>#REF!+#REF!+#REF!+#REF!+#REF!+#REF!+#REF!+#REF!+#REF!+#REF!+#REF!+#REF!+#REF!+#REF!+#REF!+#REF!+#REF!+#REF!+#REF!+#REF!+#REF!+#REF!+'[3]41'!D30+'[2]43'!D26+'[1]45'!D30+'47'!D26</f>
        <v>#REF!</v>
      </c>
    </row>
    <row r="35" spans="1:4" outlineLevel="3" x14ac:dyDescent="0.25">
      <c r="A35" s="45"/>
      <c r="B35" s="2" t="s">
        <v>23</v>
      </c>
      <c r="C35" s="6"/>
      <c r="D35" s="10" t="e">
        <f>#REF!+#REF!+#REF!+#REF!+#REF!+#REF!+#REF!+#REF!+#REF!+#REF!+#REF!+#REF!+#REF!+#REF!+#REF!+#REF!+#REF!+#REF!+#REF!+#REF!+#REF!+#REF!+'[3]41'!D33+'[2]43'!D28+'[1]45'!D32+'47'!D29</f>
        <v>#REF!</v>
      </c>
    </row>
    <row r="36" spans="1:4" outlineLevel="3" x14ac:dyDescent="0.25">
      <c r="A36" s="45"/>
      <c r="B36" s="39" t="s">
        <v>16</v>
      </c>
      <c r="C36" s="40"/>
      <c r="D36" s="11" t="e">
        <f>D37</f>
        <v>#REF!</v>
      </c>
    </row>
    <row r="37" spans="1:4" outlineLevel="3" x14ac:dyDescent="0.25">
      <c r="A37" s="45"/>
      <c r="B37" s="2" t="s">
        <v>31</v>
      </c>
      <c r="C37" s="6" t="s">
        <v>32</v>
      </c>
      <c r="D37" s="10" t="e">
        <f>#REF!+#REF!+#REF!+#REF!+#REF!+#REF!+#REF!+#REF!+#REF!+#REF!+#REF!+#REF!+#REF!+#REF!+#REF!+#REF!</f>
        <v>#REF!</v>
      </c>
    </row>
    <row r="38" spans="1:4" s="5" customFormat="1" outlineLevel="1" x14ac:dyDescent="0.25">
      <c r="A38" s="45"/>
      <c r="B38" s="39" t="s">
        <v>17</v>
      </c>
      <c r="C38" s="40"/>
      <c r="D38" s="11" t="e">
        <f>D39</f>
        <v>#REF!</v>
      </c>
    </row>
    <row r="39" spans="1:4" outlineLevel="2" x14ac:dyDescent="0.25">
      <c r="A39" s="45"/>
      <c r="B39" s="2" t="s">
        <v>23</v>
      </c>
      <c r="C39" s="2"/>
      <c r="D39" s="10" t="e">
        <f>#REF!+#REF!+#REF!+#REF!+#REF!+#REF!+#REF!+#REF!+#REF!+#REF!+#REF!+#REF!+#REF!+#REF!+#REF!+#REF!+#REF!+#REF!+#REF!+#REF!+#REF!+#REF!+'[3]41'!D35+'[2]43'!D31+'[1]45'!D35+'47'!D31</f>
        <v>#REF!</v>
      </c>
    </row>
    <row r="40" spans="1:4" s="5" customFormat="1" outlineLevel="1" x14ac:dyDescent="0.25">
      <c r="A40" s="45"/>
      <c r="B40" s="39" t="s">
        <v>44</v>
      </c>
      <c r="C40" s="40"/>
      <c r="D40" s="11" t="e">
        <f>SUM(D41:D42)</f>
        <v>#REF!</v>
      </c>
    </row>
    <row r="41" spans="1:4" outlineLevel="2" x14ac:dyDescent="0.25">
      <c r="A41" s="45"/>
      <c r="B41" s="2" t="s">
        <v>33</v>
      </c>
      <c r="C41" s="2"/>
      <c r="D41" s="10" t="e">
        <f>#REF!+#REF!+#REF!+#REF!+#REF!+#REF!+#REF!+#REF!+#REF!+#REF!+#REF!+#REF!+#REF!+#REF!+#REF!+#REF!+#REF!+#REF!+#REF!+#REF!+#REF!+#REF!+'[3]41'!D37+'[2]43'!D33+'[1]45'!D37+'47'!D33</f>
        <v>#REF!</v>
      </c>
    </row>
    <row r="42" spans="1:4" s="5" customFormat="1" outlineLevel="1" x14ac:dyDescent="0.25">
      <c r="A42" s="45"/>
      <c r="B42" s="2" t="s">
        <v>23</v>
      </c>
      <c r="C42" s="2"/>
      <c r="D42" s="10" t="e">
        <f>#REF!+#REF!+#REF!+#REF!+#REF!+#REF!+#REF!+#REF!+#REF!+#REF!+#REF!+#REF!+#REF!+#REF!+#REF!+#REF!+#REF!+#REF!+#REF!+#REF!+#REF!+#REF!+'[3]41'!D38+'[2]43'!D34+'[1]45'!D38+'47'!D34</f>
        <v>#REF!</v>
      </c>
    </row>
    <row r="43" spans="1:4" outlineLevel="2" x14ac:dyDescent="0.25">
      <c r="A43" s="45"/>
      <c r="B43" s="39" t="s">
        <v>18</v>
      </c>
      <c r="C43" s="40"/>
      <c r="D43" s="11" t="e">
        <f>SUM(D44:D47)</f>
        <v>#REF!</v>
      </c>
    </row>
    <row r="44" spans="1:4" outlineLevel="2" x14ac:dyDescent="0.25">
      <c r="A44" s="45"/>
      <c r="B44" s="2" t="s">
        <v>23</v>
      </c>
      <c r="C44" s="2"/>
      <c r="D44" s="10" t="e">
        <f>#REF!+#REF!+#REF!+#REF!+#REF!+#REF!+#REF!+#REF!+#REF!+#REF!+#REF!+#REF!+#REF!+#REF!+#REF!+#REF!+#REF!+#REF!+#REF!+#REF!+#REF!+#REF!+'[3]41'!#REF!+'[2]43'!#REF!+'[1]45'!#REF!+'47'!#REF!</f>
        <v>#REF!</v>
      </c>
    </row>
    <row r="45" spans="1:4" s="5" customFormat="1" outlineLevel="1" x14ac:dyDescent="0.25">
      <c r="A45" s="45"/>
      <c r="B45" s="2" t="s">
        <v>34</v>
      </c>
      <c r="C45" s="2"/>
      <c r="D45" s="10" t="e">
        <f>#REF!+#REF!+#REF!+#REF!+#REF!+#REF!+#REF!+#REF!+#REF!+#REF!+#REF!+#REF!+#REF!+#REF!+#REF!+#REF!+#REF!+#REF!+#REF!+#REF!+#REF!+#REF!+'[3]41'!D39+'[2]43'!#REF!+'[1]45'!#REF!+'47'!D35</f>
        <v>#REF!</v>
      </c>
    </row>
    <row r="46" spans="1:4" outlineLevel="2" x14ac:dyDescent="0.25">
      <c r="A46" s="45"/>
      <c r="B46" s="2" t="s">
        <v>35</v>
      </c>
      <c r="C46" s="2"/>
      <c r="D46" s="10" t="e">
        <f>#REF!+#REF!+#REF!+#REF!+#REF!+#REF!+#REF!+#REF!+#REF!+#REF!+#REF!+#REF!+#REF!+#REF!+#REF!+#REF!+#REF!+#REF!+#REF!+#REF!+#REF!+#REF!+'[3]41'!D40+'[2]43'!D36+'[1]45'!D40+'47'!D36</f>
        <v>#REF!</v>
      </c>
    </row>
    <row r="47" spans="1:4" ht="30" outlineLevel="2" x14ac:dyDescent="0.25">
      <c r="A47" s="45"/>
      <c r="B47" s="2" t="s">
        <v>67</v>
      </c>
      <c r="C47" s="2" t="s">
        <v>68</v>
      </c>
      <c r="D47" s="10" t="e">
        <f>#REF!+#REF!+#REF!+#REF!+#REF!+#REF!+#REF!+#REF!+#REF!+#REF!+#REF!+#REF!+#REF!+#REF!+#REF!+#REF!+#REF!+#REF!+#REF!+#REF!+#REF!+#REF!+'[3]41'!D41+'[2]43'!#REF!+'[1]45'!#REF!+'47'!D37</f>
        <v>#REF!</v>
      </c>
    </row>
    <row r="48" spans="1:4" outlineLevel="2" x14ac:dyDescent="0.25">
      <c r="A48" s="45"/>
      <c r="B48" s="4" t="s">
        <v>3</v>
      </c>
      <c r="C48" s="4"/>
      <c r="D48" s="11" t="e">
        <f>D19+D23+D28+D31+D38+D40+D43+D36</f>
        <v>#REF!</v>
      </c>
    </row>
    <row r="49" spans="1:4" s="5" customFormat="1" outlineLevel="1" x14ac:dyDescent="0.25">
      <c r="A49" s="45"/>
      <c r="B49" s="4" t="s">
        <v>4</v>
      </c>
      <c r="C49" s="6" t="s">
        <v>62</v>
      </c>
      <c r="D49" s="11" t="e">
        <f>D11</f>
        <v>#REF!</v>
      </c>
    </row>
    <row r="50" spans="1:4" s="19" customFormat="1" outlineLevel="1" x14ac:dyDescent="0.25">
      <c r="A50" s="55" t="s">
        <v>20</v>
      </c>
      <c r="B50" s="53"/>
      <c r="C50" s="21"/>
      <c r="D50" s="11" t="e">
        <f>D48+D49</f>
        <v>#REF!</v>
      </c>
    </row>
    <row r="51" spans="1:4" s="5" customFormat="1" hidden="1" outlineLevel="1" x14ac:dyDescent="0.25">
      <c r="A51" s="43" t="s">
        <v>58</v>
      </c>
      <c r="B51" s="44"/>
      <c r="C51" s="22"/>
      <c r="D51" s="12" t="e">
        <f>D12-D50</f>
        <v>#REF!</v>
      </c>
    </row>
    <row r="52" spans="1:4" s="5" customFormat="1" ht="15" hidden="1" customHeight="1" outlineLevel="1" x14ac:dyDescent="0.25">
      <c r="A52" s="43" t="s">
        <v>59</v>
      </c>
      <c r="B52" s="44"/>
      <c r="C52" s="22"/>
      <c r="D52" s="12" t="e">
        <f>D18-D50</f>
        <v>#REF!</v>
      </c>
    </row>
    <row r="53" spans="1:4" ht="15" customHeight="1" outlineLevel="1" x14ac:dyDescent="0.25">
      <c r="A53" s="38" t="s">
        <v>47</v>
      </c>
      <c r="B53" s="38"/>
      <c r="C53" s="38"/>
      <c r="D53" s="16"/>
    </row>
    <row r="54" spans="1:4" outlineLevel="1" x14ac:dyDescent="0.25">
      <c r="A54" s="45" t="s">
        <v>5</v>
      </c>
      <c r="B54" s="2" t="s">
        <v>6</v>
      </c>
      <c r="C54" s="46" t="s">
        <v>55</v>
      </c>
      <c r="D54" s="10" t="e">
        <f>#REF!+#REF!+#REF!+#REF!+#REF!+#REF!+#REF!+#REF!+#REF!+#REF!+#REF!+#REF!+#REF!+#REF!+#REF!+#REF!+#REF!+#REF!+#REF!+#REF!+#REF!+#REF!+'[3]41'!D48+'[2]43'!D43+'[1]45'!D47+'47'!D44</f>
        <v>#REF!</v>
      </c>
    </row>
    <row r="55" spans="1:4" ht="15" customHeight="1" outlineLevel="1" x14ac:dyDescent="0.25">
      <c r="A55" s="45"/>
      <c r="B55" s="2" t="s">
        <v>7</v>
      </c>
      <c r="C55" s="47"/>
      <c r="D55" s="10" t="e">
        <f>#REF!+#REF!+#REF!+#REF!+#REF!+#REF!+#REF!+#REF!+#REF!+#REF!+#REF!+#REF!+#REF!+#REF!+#REF!+#REF!+#REF!+#REF!+#REF!+#REF!+#REF!+#REF!+'[3]41'!D49+'[2]43'!D44+'[1]45'!D48+'47'!D45</f>
        <v>#REF!</v>
      </c>
    </row>
    <row r="56" spans="1:4" ht="15" customHeight="1" outlineLevel="1" x14ac:dyDescent="0.25">
      <c r="A56" s="45"/>
      <c r="B56" s="2" t="s">
        <v>45</v>
      </c>
      <c r="C56" s="48"/>
      <c r="D56" s="10" t="e">
        <f>#REF!+#REF!+#REF!+#REF!+#REF!+#REF!+#REF!+#REF!+#REF!+#REF!+#REF!+#REF!+#REF!+#REF!+#REF!+#REF!+#REF!+#REF!+#REF!+#REF!+#REF!+#REF!+'[3]41'!D50+'[2]43'!D45+'[1]45'!D49+'47'!D46</f>
        <v>#REF!</v>
      </c>
    </row>
    <row r="57" spans="1:4" ht="15.75" customHeight="1" x14ac:dyDescent="0.25">
      <c r="A57" s="45"/>
      <c r="B57" s="2" t="s">
        <v>8</v>
      </c>
      <c r="C57" s="46" t="s">
        <v>56</v>
      </c>
      <c r="D57" s="10" t="e">
        <f>#REF!+#REF!+#REF!+#REF!+#REF!+#REF!+#REF!+#REF!+#REF!+#REF!+#REF!+#REF!+#REF!+#REF!+#REF!+#REF!+#REF!+#REF!+#REF!+#REF!+#REF!+#REF!+'[3]41'!D51+'[2]43'!D46+'[1]45'!D50+'47'!D47</f>
        <v>#REF!</v>
      </c>
    </row>
    <row r="58" spans="1:4" ht="15" customHeight="1" outlineLevel="1" x14ac:dyDescent="0.25">
      <c r="A58" s="45"/>
      <c r="B58" s="2" t="s">
        <v>9</v>
      </c>
      <c r="C58" s="48"/>
      <c r="D58" s="10" t="e">
        <f>#REF!+#REF!+#REF!+#REF!+#REF!+#REF!+#REF!+#REF!+#REF!+#REF!+#REF!+#REF!+#REF!+#REF!+#REF!+#REF!+#REF!+#REF!+#REF!+#REF!+#REF!+#REF!+'[3]41'!D52+'[2]43'!D47+'[1]45'!D51+'47'!D48</f>
        <v>#REF!</v>
      </c>
    </row>
    <row r="59" spans="1:4" outlineLevel="1" x14ac:dyDescent="0.25">
      <c r="A59" s="45"/>
      <c r="B59" s="2" t="s">
        <v>10</v>
      </c>
      <c r="C59" s="20" t="s">
        <v>102</v>
      </c>
      <c r="D59" s="10" t="e">
        <f>#REF!+#REF!+#REF!+#REF!+#REF!+#REF!+#REF!+#REF!+#REF!+#REF!+#REF!+#REF!+#REF!+#REF!+#REF!+#REF!+#REF!+#REF!+#REF!+#REF!+#REF!+#REF!+'[3]41'!D53+'[2]43'!D48+'[1]45'!D52+'47'!D49</f>
        <v>#REF!</v>
      </c>
    </row>
    <row r="60" spans="1:4" outlineLevel="1" x14ac:dyDescent="0.25">
      <c r="A60" s="45"/>
      <c r="B60" s="2" t="s">
        <v>25</v>
      </c>
      <c r="C60" s="20" t="s">
        <v>86</v>
      </c>
      <c r="D60" s="10" t="e">
        <f>#REF!+#REF!+#REF!+#REF!+#REF!+#REF!+#REF!+#REF!+#REF!+#REF!+#REF!+#REF!+#REF!+#REF!+#REF!+#REF!+#REF!+#REF!+#REF!+#REF!+#REF!+#REF!+'[3]41'!D54+'[2]43'!D49+'[1]45'!D53+'47'!D50</f>
        <v>#REF!</v>
      </c>
    </row>
    <row r="61" spans="1:4" outlineLevel="1" x14ac:dyDescent="0.25">
      <c r="A61" s="45"/>
      <c r="B61" s="41" t="s">
        <v>36</v>
      </c>
      <c r="C61" s="42"/>
      <c r="D61" s="11" t="e">
        <f>SUM(D54:D60)</f>
        <v>#REF!</v>
      </c>
    </row>
    <row r="62" spans="1:4" outlineLevel="1" x14ac:dyDescent="0.25">
      <c r="A62" s="45" t="s">
        <v>39</v>
      </c>
      <c r="B62" s="2" t="s">
        <v>6</v>
      </c>
      <c r="C62" s="46" t="s">
        <v>55</v>
      </c>
      <c r="D62" s="10" t="e">
        <f>#REF!+#REF!+#REF!+#REF!+#REF!+#REF!+#REF!+#REF!+#REF!+#REF!+#REF!+#REF!+#REF!+#REF!+#REF!+#REF!+#REF!+#REF!+#REF!+#REF!+#REF!+#REF!+'[3]41'!D56+'[2]43'!D51+'[1]45'!D55+'47'!D52</f>
        <v>#REF!</v>
      </c>
    </row>
    <row r="63" spans="1:4" outlineLevel="1" x14ac:dyDescent="0.25">
      <c r="A63" s="45"/>
      <c r="B63" s="2" t="s">
        <v>7</v>
      </c>
      <c r="C63" s="47"/>
      <c r="D63" s="10" t="e">
        <f>#REF!+#REF!+#REF!+#REF!+#REF!+#REF!+#REF!+#REF!+#REF!+#REF!+#REF!+#REF!+#REF!+#REF!+#REF!+#REF!+#REF!+#REF!+#REF!+#REF!+#REF!+#REF!+'[3]41'!D57+'[2]43'!D52+'[1]45'!D56+'47'!D53</f>
        <v>#REF!</v>
      </c>
    </row>
    <row r="64" spans="1:4" outlineLevel="1" x14ac:dyDescent="0.25">
      <c r="A64" s="45"/>
      <c r="B64" s="2" t="s">
        <v>45</v>
      </c>
      <c r="C64" s="48"/>
      <c r="D64" s="10" t="e">
        <f>#REF!+#REF!+#REF!+#REF!+#REF!+#REF!+#REF!+#REF!+#REF!+#REF!+#REF!+#REF!+#REF!+#REF!+#REF!+#REF!+#REF!+#REF!+#REF!+#REF!+#REF!+#REF!+'[3]41'!D58+'[2]43'!D53+'[1]45'!D57+'47'!D54</f>
        <v>#REF!</v>
      </c>
    </row>
    <row r="65" spans="1:4" outlineLevel="1" x14ac:dyDescent="0.25">
      <c r="A65" s="45"/>
      <c r="B65" s="2" t="s">
        <v>8</v>
      </c>
      <c r="C65" s="46" t="s">
        <v>56</v>
      </c>
      <c r="D65" s="10" t="e">
        <f>#REF!+#REF!+#REF!+#REF!+#REF!+#REF!+#REF!+#REF!+#REF!+#REF!+#REF!+#REF!+#REF!+#REF!+#REF!+#REF!+#REF!+#REF!+#REF!+#REF!+#REF!+#REF!+'[3]41'!D59+'[2]43'!D54+'[1]45'!D58+'47'!D55</f>
        <v>#REF!</v>
      </c>
    </row>
    <row r="66" spans="1:4" ht="15" customHeight="1" outlineLevel="1" x14ac:dyDescent="0.25">
      <c r="A66" s="45"/>
      <c r="B66" s="2" t="s">
        <v>9</v>
      </c>
      <c r="C66" s="48"/>
      <c r="D66" s="10" t="e">
        <f>#REF!+#REF!+#REF!+#REF!+#REF!+#REF!+#REF!+#REF!+#REF!+#REF!+#REF!+#REF!+#REF!+#REF!+#REF!+#REF!+#REF!+#REF!+#REF!+#REF!+#REF!+#REF!+'[3]41'!D60+'[2]43'!D55+'[1]45'!D59+'47'!D56</f>
        <v>#REF!</v>
      </c>
    </row>
    <row r="67" spans="1:4" outlineLevel="1" x14ac:dyDescent="0.25">
      <c r="A67" s="45"/>
      <c r="B67" s="2" t="s">
        <v>10</v>
      </c>
      <c r="C67" s="20" t="s">
        <v>102</v>
      </c>
      <c r="D67" s="10" t="e">
        <f>#REF!+#REF!+#REF!+#REF!+#REF!+#REF!+#REF!+#REF!+#REF!+#REF!+#REF!+#REF!+#REF!+#REF!+#REF!+#REF!+#REF!+#REF!+#REF!+#REF!+#REF!+#REF!+'[3]41'!D61+'[2]43'!D56+'[1]45'!D60+'47'!D57</f>
        <v>#REF!</v>
      </c>
    </row>
    <row r="68" spans="1:4" outlineLevel="1" x14ac:dyDescent="0.25">
      <c r="A68" s="45"/>
      <c r="B68" s="2" t="s">
        <v>25</v>
      </c>
      <c r="C68" s="20" t="s">
        <v>86</v>
      </c>
      <c r="D68" s="10" t="e">
        <f>#REF!+#REF!+#REF!+#REF!+#REF!+#REF!+#REF!+#REF!+#REF!+#REF!+#REF!+#REF!+#REF!+#REF!+#REF!+#REF!+#REF!+#REF!+#REF!+#REF!+#REF!+#REF!+'[3]41'!D62+'[2]43'!D57+'[1]45'!D61+'47'!D58</f>
        <v>#REF!</v>
      </c>
    </row>
    <row r="69" spans="1:4" ht="15.75" customHeight="1" outlineLevel="1" x14ac:dyDescent="0.25">
      <c r="A69" s="45"/>
      <c r="B69" s="41" t="s">
        <v>38</v>
      </c>
      <c r="C69" s="42"/>
      <c r="D69" s="11" t="e">
        <f>SUM(D62:D68)</f>
        <v>#REF!</v>
      </c>
    </row>
    <row r="70" spans="1:4" outlineLevel="1" x14ac:dyDescent="0.25">
      <c r="A70" s="37" t="s">
        <v>46</v>
      </c>
      <c r="B70" s="2" t="s">
        <v>6</v>
      </c>
      <c r="C70" s="46" t="s">
        <v>55</v>
      </c>
      <c r="D70" s="10" t="e">
        <f>#REF!+#REF!+#REF!+#REF!+#REF!+#REF!+#REF!+#REF!+#REF!+#REF!+#REF!+#REF!+#REF!+#REF!+#REF!+#REF!+#REF!+#REF!+#REF!+#REF!+#REF!+#REF!+'[3]41'!D63+'[2]43'!#REF!+'[1]45'!D63+'47'!D59</f>
        <v>#REF!</v>
      </c>
    </row>
    <row r="71" spans="1:4" outlineLevel="1" x14ac:dyDescent="0.25">
      <c r="A71" s="37"/>
      <c r="B71" s="2" t="s">
        <v>7</v>
      </c>
      <c r="C71" s="47"/>
      <c r="D71" s="10" t="e">
        <f>#REF!+#REF!+#REF!+#REF!+#REF!+#REF!+#REF!+#REF!+#REF!+#REF!+#REF!+#REF!+#REF!+#REF!+#REF!+#REF!+#REF!+#REF!+#REF!+#REF!+#REF!+#REF!+'[3]41'!D64+'[2]43'!D59+'[1]45'!D64+'47'!D60</f>
        <v>#REF!</v>
      </c>
    </row>
    <row r="72" spans="1:4" outlineLevel="1" x14ac:dyDescent="0.25">
      <c r="A72" s="37"/>
      <c r="B72" s="2" t="s">
        <v>45</v>
      </c>
      <c r="C72" s="48"/>
      <c r="D72" s="10" t="e">
        <f>#REF!+#REF!+#REF!+#REF!+#REF!+#REF!+#REF!+#REF!+#REF!+#REF!+#REF!+#REF!+#REF!+#REF!+#REF!+#REF!+#REF!+#REF!+#REF!+#REF!+#REF!+#REF!+'[3]41'!D65+'[2]43'!D60+'[1]45'!D65+'47'!D61</f>
        <v>#REF!</v>
      </c>
    </row>
    <row r="73" spans="1:4" outlineLevel="1" x14ac:dyDescent="0.25">
      <c r="A73" s="37"/>
      <c r="B73" s="2" t="s">
        <v>8</v>
      </c>
      <c r="C73" s="46" t="s">
        <v>56</v>
      </c>
      <c r="D73" s="10" t="e">
        <f>#REF!+#REF!+#REF!+#REF!+#REF!+#REF!+#REF!+#REF!+#REF!+#REF!+#REF!+#REF!+#REF!+#REF!+#REF!+#REF!+#REF!+#REF!+#REF!+#REF!+#REF!+#REF!+'[3]41'!D66+'[2]43'!D61+'[1]45'!D66+'47'!D62</f>
        <v>#REF!</v>
      </c>
    </row>
    <row r="74" spans="1:4" ht="15" customHeight="1" outlineLevel="1" x14ac:dyDescent="0.25">
      <c r="A74" s="37"/>
      <c r="B74" s="2" t="s">
        <v>9</v>
      </c>
      <c r="C74" s="48"/>
      <c r="D74" s="10" t="e">
        <f>#REF!+#REF!+#REF!+#REF!+#REF!+#REF!+#REF!+#REF!+#REF!+#REF!+#REF!+#REF!+#REF!+#REF!+#REF!+#REF!+#REF!+#REF!+#REF!+#REF!+#REF!+#REF!+'[3]41'!D67+'[2]43'!D62+'[1]45'!D67+'47'!D63</f>
        <v>#REF!</v>
      </c>
    </row>
    <row r="75" spans="1:4" outlineLevel="1" x14ac:dyDescent="0.25">
      <c r="A75" s="37"/>
      <c r="B75" s="2" t="s">
        <v>10</v>
      </c>
      <c r="C75" s="20" t="s">
        <v>102</v>
      </c>
      <c r="D75" s="10" t="e">
        <f>#REF!+#REF!+#REF!+#REF!+#REF!+#REF!+#REF!+#REF!+#REF!+#REF!+#REF!+#REF!+#REF!+#REF!+#REF!+#REF!+#REF!+#REF!+#REF!+#REF!+#REF!+#REF!+'[3]41'!D68+'[2]43'!D63+'[1]45'!D68+'47'!D64</f>
        <v>#REF!</v>
      </c>
    </row>
    <row r="76" spans="1:4" outlineLevel="1" x14ac:dyDescent="0.25">
      <c r="A76" s="37"/>
      <c r="B76" s="2" t="s">
        <v>25</v>
      </c>
      <c r="C76" s="20" t="s">
        <v>86</v>
      </c>
      <c r="D76" s="10" t="e">
        <f>#REF!+#REF!+#REF!+#REF!+#REF!+#REF!+#REF!+#REF!+#REF!+#REF!+#REF!+#REF!+#REF!+#REF!+#REF!+#REF!+#REF!+#REF!+#REF!+#REF!+#REF!+#REF!+'[3]41'!D69+'[2]43'!D64+'[1]45'!D69+'47'!D65</f>
        <v>#REF!</v>
      </c>
    </row>
    <row r="77" spans="1:4" outlineLevel="1" x14ac:dyDescent="0.25">
      <c r="A77" s="37"/>
      <c r="B77" s="41" t="s">
        <v>41</v>
      </c>
      <c r="C77" s="42"/>
      <c r="D77" s="11" t="e">
        <f>SUM(D70:D76)</f>
        <v>#REF!</v>
      </c>
    </row>
    <row r="78" spans="1:4" outlineLevel="1" x14ac:dyDescent="0.25">
      <c r="A78" s="37" t="s">
        <v>19</v>
      </c>
      <c r="B78" s="2" t="s">
        <v>6</v>
      </c>
      <c r="C78" s="46" t="s">
        <v>55</v>
      </c>
      <c r="D78" s="10" t="e">
        <f>#REF!+#REF!+#REF!+#REF!+#REF!+#REF!+#REF!+#REF!+#REF!+#REF!+#REF!+#REF!+#REF!+#REF!+#REF!+#REF!+#REF!+#REF!+#REF!+#REF!+#REF!+#REF!+'[3]41'!#REF!+'[2]43'!D66+'[1]45'!D71+'47'!#REF!</f>
        <v>#REF!</v>
      </c>
    </row>
    <row r="79" spans="1:4" outlineLevel="1" x14ac:dyDescent="0.25">
      <c r="A79" s="37"/>
      <c r="B79" s="2" t="s">
        <v>7</v>
      </c>
      <c r="C79" s="47"/>
      <c r="D79" s="10" t="e">
        <f>#REF!+#REF!+#REF!+#REF!+#REF!+#REF!+#REF!+#REF!+#REF!+#REF!+#REF!+#REF!+#REF!+#REF!+#REF!+#REF!+#REF!+#REF!+#REF!+#REF!+#REF!+#REF!+'[3]41'!D71+'[2]43'!#REF!+'[1]45'!D72+'47'!D67</f>
        <v>#REF!</v>
      </c>
    </row>
    <row r="80" spans="1:4" outlineLevel="1" x14ac:dyDescent="0.25">
      <c r="A80" s="37"/>
      <c r="B80" s="2" t="s">
        <v>45</v>
      </c>
      <c r="C80" s="48"/>
      <c r="D80" s="10" t="e">
        <f>#REF!+#REF!+#REF!+#REF!+#REF!+#REF!+#REF!+#REF!+#REF!+#REF!+#REF!+#REF!+#REF!+#REF!+#REF!+#REF!+#REF!+#REF!+#REF!+#REF!+#REF!+#REF!+'[3]41'!D72+'[2]43'!D67+'[1]45'!D73+'47'!D68</f>
        <v>#REF!</v>
      </c>
    </row>
    <row r="81" spans="1:4" outlineLevel="1" x14ac:dyDescent="0.25">
      <c r="A81" s="37"/>
      <c r="B81" s="2" t="s">
        <v>8</v>
      </c>
      <c r="C81" s="46" t="s">
        <v>56</v>
      </c>
      <c r="D81" s="10" t="e">
        <f>#REF!+#REF!+#REF!+#REF!+#REF!+#REF!+#REF!+#REF!+#REF!+#REF!+#REF!+#REF!+#REF!+#REF!+#REF!+#REF!+#REF!+#REF!+#REF!+#REF!+#REF!+#REF!+'[3]41'!D73+'[2]43'!D68+'[1]45'!D74+'47'!D69</f>
        <v>#REF!</v>
      </c>
    </row>
    <row r="82" spans="1:4" ht="15" customHeight="1" outlineLevel="1" x14ac:dyDescent="0.25">
      <c r="A82" s="37"/>
      <c r="B82" s="2" t="s">
        <v>9</v>
      </c>
      <c r="C82" s="48"/>
      <c r="D82" s="10" t="e">
        <f>#REF!+#REF!+#REF!+#REF!+#REF!+#REF!+#REF!+#REF!+#REF!+#REF!+#REF!+#REF!+#REF!+#REF!+#REF!+#REF!+#REF!+#REF!+#REF!+#REF!+#REF!+#REF!+'[3]41'!D74+'[2]43'!D69+'[1]45'!D75+'47'!D70</f>
        <v>#REF!</v>
      </c>
    </row>
    <row r="83" spans="1:4" outlineLevel="1" x14ac:dyDescent="0.25">
      <c r="A83" s="37"/>
      <c r="B83" s="2" t="s">
        <v>10</v>
      </c>
      <c r="C83" s="20" t="s">
        <v>102</v>
      </c>
      <c r="D83" s="10" t="e">
        <f>#REF!+#REF!+#REF!+#REF!+#REF!+#REF!+#REF!+#REF!+#REF!+#REF!+#REF!+#REF!+#REF!+#REF!+#REF!+#REF!+#REF!+#REF!+#REF!+#REF!+#REF!+#REF!+'[3]41'!D75+'[2]43'!D70+'[1]45'!D76+'47'!D71</f>
        <v>#REF!</v>
      </c>
    </row>
    <row r="84" spans="1:4" outlineLevel="1" x14ac:dyDescent="0.25">
      <c r="A84" s="37"/>
      <c r="B84" s="2" t="s">
        <v>25</v>
      </c>
      <c r="C84" s="20" t="s">
        <v>86</v>
      </c>
      <c r="D84" s="10" t="e">
        <f>#REF!+#REF!+#REF!+#REF!+#REF!+#REF!+#REF!+#REF!+#REF!+#REF!+#REF!+#REF!+#REF!+#REF!+#REF!+#REF!+#REF!+#REF!+#REF!+#REF!+#REF!+#REF!+'[3]41'!D76+'[2]43'!D71+'[1]45'!D77+'47'!D72</f>
        <v>#REF!</v>
      </c>
    </row>
    <row r="85" spans="1:4" outlineLevel="1" x14ac:dyDescent="0.25">
      <c r="A85" s="37"/>
      <c r="B85" s="41" t="s">
        <v>41</v>
      </c>
      <c r="C85" s="42"/>
      <c r="D85" s="11" t="e">
        <f>SUM(D78:D84)</f>
        <v>#REF!</v>
      </c>
    </row>
    <row r="86" spans="1:4" hidden="1" outlineLevel="1" x14ac:dyDescent="0.25">
      <c r="A86" s="43" t="s">
        <v>60</v>
      </c>
      <c r="B86" s="43"/>
      <c r="C86" s="3"/>
      <c r="D86" s="12" t="e">
        <f>D61-D77</f>
        <v>#REF!</v>
      </c>
    </row>
    <row r="87" spans="1:4" hidden="1" outlineLevel="1" x14ac:dyDescent="0.25">
      <c r="A87" s="43" t="s">
        <v>61</v>
      </c>
      <c r="B87" s="43"/>
      <c r="C87" s="3"/>
      <c r="D87" s="12" t="e">
        <f>D69-D77</f>
        <v>#REF!</v>
      </c>
    </row>
    <row r="88" spans="1:4" ht="15.75" customHeight="1" outlineLevel="1" x14ac:dyDescent="0.25">
      <c r="A88" s="38" t="s">
        <v>103</v>
      </c>
      <c r="B88" s="38"/>
      <c r="C88" s="36"/>
      <c r="D88" s="9"/>
    </row>
    <row r="89" spans="1:4" ht="21" customHeight="1" outlineLevel="1" x14ac:dyDescent="0.25">
      <c r="A89" s="37" t="s">
        <v>50</v>
      </c>
      <c r="B89" s="14" t="s">
        <v>75</v>
      </c>
      <c r="C89" s="3"/>
      <c r="D89" s="11" t="e">
        <f>#REF!+#REF!+#REF!+#REF!+#REF!+#REF!+#REF!+#REF!+#REF!+#REF!+#REF!+#REF!+#REF!+#REF!+#REF!+#REF!+#REF!+#REF!+'[3]41'!D91+'47'!D87</f>
        <v>#REF!</v>
      </c>
    </row>
    <row r="90" spans="1:4" ht="15" customHeight="1" outlineLevel="1" x14ac:dyDescent="0.25">
      <c r="A90" s="37"/>
      <c r="B90" s="14" t="s">
        <v>76</v>
      </c>
      <c r="C90" s="3"/>
      <c r="D90" s="11" t="e">
        <f>#REF!+#REF!+#REF!+#REF!+#REF!+#REF!+#REF!+#REF!+#REF!+#REF!+#REF!+#REF!+#REF!+#REF!+#REF!+#REF!+#REF!+#REF!+'[3]41'!D92+'47'!D88</f>
        <v>#REF!</v>
      </c>
    </row>
    <row r="91" spans="1:4" ht="30" outlineLevel="1" x14ac:dyDescent="0.25">
      <c r="A91" s="37"/>
      <c r="B91" s="13" t="s">
        <v>53</v>
      </c>
      <c r="C91" s="3"/>
      <c r="D91" s="11" t="e">
        <f>#REF!+#REF!+#REF!+#REF!+#REF!+#REF!+#REF!+#REF!+#REF!+#REF!+#REF!+#REF!+#REF!+#REF!+#REF!+#REF!+#REF!+#REF!+'[3]41'!D93+'47'!D89</f>
        <v>#REF!</v>
      </c>
    </row>
    <row r="92" spans="1:4" ht="15.75" customHeight="1" x14ac:dyDescent="0.25">
      <c r="A92" s="37"/>
      <c r="B92" s="14" t="s">
        <v>52</v>
      </c>
      <c r="C92" s="3"/>
      <c r="D92" s="11" t="e">
        <f>#REF!+#REF!+#REF!+#REF!+#REF!+#REF!+#REF!+#REF!+#REF!+#REF!+#REF!+#REF!+#REF!+#REF!+#REF!+#REF!+#REF!+#REF!+'[3]41'!D94+'47'!D90</f>
        <v>#REF!</v>
      </c>
    </row>
    <row r="93" spans="1:4" ht="15" customHeight="1" outlineLevel="1" x14ac:dyDescent="0.25">
      <c r="A93" s="37"/>
      <c r="B93" s="14" t="s">
        <v>82</v>
      </c>
      <c r="C93" s="20"/>
      <c r="D93" s="11" t="e">
        <f>#REF!+#REF!+#REF!+#REF!+#REF!+#REF!+#REF!+#REF!+#REF!+#REF!+#REF!+#REF!+#REF!+#REF!+#REF!+#REF!+#REF!+#REF!+'[3]41'!D95+'47'!D91</f>
        <v>#REF!</v>
      </c>
    </row>
    <row r="94" spans="1:4" ht="15.75" customHeight="1" outlineLevel="1" x14ac:dyDescent="0.25">
      <c r="A94" s="36" t="s">
        <v>69</v>
      </c>
      <c r="B94" s="36"/>
      <c r="C94" s="36"/>
      <c r="D94" s="36"/>
    </row>
    <row r="95" spans="1:4" ht="18.75" customHeight="1" outlineLevel="1" x14ac:dyDescent="0.3">
      <c r="A95" s="37" t="s">
        <v>72</v>
      </c>
      <c r="B95" s="14" t="s">
        <v>70</v>
      </c>
      <c r="C95" s="15"/>
      <c r="D95" s="11" t="e">
        <f>#REF!+#REF!+#REF!+#REF!+#REF!+#REF!+#REF!+#REF!+#REF!+#REF!+#REF!+#REF!+#REF!+#REF!+#REF!+#REF!+#REF!+#REF!+#REF!+#REF!+#REF!+#REF!+'[3]41'!D87+'[2]43'!D76+'[1]45'!D82+'47'!D83</f>
        <v>#REF!</v>
      </c>
    </row>
    <row r="96" spans="1:4" ht="18.75" outlineLevel="1" x14ac:dyDescent="0.3">
      <c r="A96" s="37"/>
      <c r="B96" s="14" t="s">
        <v>73</v>
      </c>
      <c r="C96" s="15"/>
      <c r="D96" s="11" t="e">
        <f>#REF!+#REF!+#REF!+#REF!+#REF!+#REF!+#REF!+#REF!+#REF!+#REF!+#REF!+#REF!+#REF!+#REF!+#REF!+#REF!+#REF!+#REF!+#REF!+#REF!+#REF!+#REF!+'[3]41'!D88+'[2]43'!D77+'[1]45'!D83+'47'!D84</f>
        <v>#REF!</v>
      </c>
    </row>
    <row r="97" spans="1:4" ht="30.75" outlineLevel="1" x14ac:dyDescent="0.3">
      <c r="A97" s="37"/>
      <c r="B97" s="13" t="s">
        <v>71</v>
      </c>
      <c r="C97" s="15"/>
      <c r="D97" s="11" t="e">
        <f>#REF!+#REF!+#REF!+#REF!+#REF!+#REF!+#REF!+#REF!+#REF!+#REF!+#REF!+#REF!+#REF!+#REF!+#REF!+#REF!+#REF!+#REF!+#REF!+#REF!+#REF!+#REF!+'[3]41'!D89+'[2]43'!D78+'[1]45'!D84+'47'!D85</f>
        <v>#REF!</v>
      </c>
    </row>
    <row r="98" spans="1:4" ht="15" customHeight="1" x14ac:dyDescent="0.25">
      <c r="A98" s="36" t="s">
        <v>90</v>
      </c>
      <c r="B98" s="36"/>
      <c r="C98" s="36"/>
      <c r="D98" s="36"/>
    </row>
    <row r="99" spans="1:4" ht="31.5" customHeight="1" x14ac:dyDescent="0.3">
      <c r="A99" s="37" t="s">
        <v>100</v>
      </c>
      <c r="B99" s="14" t="s">
        <v>75</v>
      </c>
      <c r="C99" s="15"/>
      <c r="D99" s="11" t="e">
        <f>#REF!+#REF!+#REF!+#REF!+#REF!+#REF!+#REF!+'47'!D97</f>
        <v>#REF!</v>
      </c>
    </row>
    <row r="100" spans="1:4" ht="31.5" customHeight="1" x14ac:dyDescent="0.3">
      <c r="A100" s="37"/>
      <c r="B100" s="14" t="s">
        <v>91</v>
      </c>
      <c r="C100" s="15"/>
      <c r="D100" s="11" t="e">
        <f>#REF!+#REF!+#REF!+#REF!+#REF!+#REF!+#REF!+'47'!D98</f>
        <v>#REF!</v>
      </c>
    </row>
    <row r="101" spans="1:4" ht="15.75" x14ac:dyDescent="0.25">
      <c r="A101" s="38" t="s">
        <v>97</v>
      </c>
      <c r="B101" s="38"/>
      <c r="C101" s="36"/>
      <c r="D101" s="9"/>
    </row>
    <row r="102" spans="1:4" ht="75" x14ac:dyDescent="0.25">
      <c r="A102" s="27" t="s">
        <v>98</v>
      </c>
      <c r="B102" s="14" t="s">
        <v>99</v>
      </c>
      <c r="C102" s="20"/>
      <c r="D102" s="11" t="e">
        <f>#REF!+#REF!+#REF!+#REF!+#REF!</f>
        <v>#REF!</v>
      </c>
    </row>
    <row r="103" spans="1:4" ht="15.75" x14ac:dyDescent="0.25">
      <c r="A103" s="38" t="s">
        <v>92</v>
      </c>
      <c r="B103" s="38"/>
      <c r="C103" s="36"/>
      <c r="D103" s="9"/>
    </row>
    <row r="104" spans="1:4" ht="30" x14ac:dyDescent="0.25">
      <c r="A104" s="57" t="s">
        <v>94</v>
      </c>
      <c r="B104" s="14" t="s">
        <v>93</v>
      </c>
      <c r="C104" s="3"/>
      <c r="D104" s="11" t="e">
        <f>#REF!+#REF!</f>
        <v>#REF!</v>
      </c>
    </row>
    <row r="105" spans="1:4" x14ac:dyDescent="0.25">
      <c r="A105" s="58"/>
      <c r="B105" s="14" t="s">
        <v>96</v>
      </c>
      <c r="C105" s="20"/>
      <c r="D105" s="11" t="e">
        <f>D104</f>
        <v>#REF!</v>
      </c>
    </row>
    <row r="106" spans="1:4" ht="30" x14ac:dyDescent="0.25">
      <c r="A106" s="59"/>
      <c r="B106" s="14" t="s">
        <v>95</v>
      </c>
      <c r="C106" s="3"/>
      <c r="D106" s="11">
        <v>0</v>
      </c>
    </row>
    <row r="107" spans="1:4" ht="18.75" x14ac:dyDescent="0.3">
      <c r="A107" s="17"/>
      <c r="B107" s="25"/>
      <c r="C107" s="26"/>
      <c r="D107" s="23"/>
    </row>
    <row r="108" spans="1:4" x14ac:dyDescent="0.25">
      <c r="A108" s="43" t="s">
        <v>57</v>
      </c>
      <c r="B108" s="43"/>
      <c r="C108" s="7"/>
      <c r="D108" s="11" t="e">
        <f>#REF!+#REF!+#REF!+#REF!+#REF!+#REF!+#REF!+#REF!+#REF!+#REF!+#REF!+#REF!+#REF!+#REF!+#REF!+#REF!+#REF!+#REF!+#REF!+#REF!+#REF!+#REF!+'[3]41'!#REF!+'[2]43'!D80+'[1]45'!D86+'47'!#REF!</f>
        <v>#REF!</v>
      </c>
    </row>
    <row r="109" spans="1:4" x14ac:dyDescent="0.25">
      <c r="A109" s="24" t="s">
        <v>83</v>
      </c>
      <c r="D109" s="9"/>
    </row>
  </sheetData>
  <mergeCells count="51">
    <mergeCell ref="A99:A100"/>
    <mergeCell ref="A89:A93"/>
    <mergeCell ref="A94:D94"/>
    <mergeCell ref="A95:A97"/>
    <mergeCell ref="A88:C88"/>
    <mergeCell ref="A98:D98"/>
    <mergeCell ref="A78:A85"/>
    <mergeCell ref="C78:C80"/>
    <mergeCell ref="C81:C82"/>
    <mergeCell ref="B85:C85"/>
    <mergeCell ref="A86:B86"/>
    <mergeCell ref="A62:A69"/>
    <mergeCell ref="C62:C64"/>
    <mergeCell ref="C65:C66"/>
    <mergeCell ref="B69:C69"/>
    <mergeCell ref="A70:A77"/>
    <mergeCell ref="C70:C72"/>
    <mergeCell ref="C73:C74"/>
    <mergeCell ref="B77:C77"/>
    <mergeCell ref="A1:C1"/>
    <mergeCell ref="A2:C2"/>
    <mergeCell ref="A3:C3"/>
    <mergeCell ref="A4:C4"/>
    <mergeCell ref="A51:B51"/>
    <mergeCell ref="A6:B6"/>
    <mergeCell ref="A7:A11"/>
    <mergeCell ref="A12:B12"/>
    <mergeCell ref="A13:A17"/>
    <mergeCell ref="A18:B18"/>
    <mergeCell ref="A19:A49"/>
    <mergeCell ref="B19:C19"/>
    <mergeCell ref="B23:C23"/>
    <mergeCell ref="B28:C28"/>
    <mergeCell ref="B31:C31"/>
    <mergeCell ref="B38:C38"/>
    <mergeCell ref="A101:C101"/>
    <mergeCell ref="A103:C103"/>
    <mergeCell ref="A104:A106"/>
    <mergeCell ref="A108:B108"/>
    <mergeCell ref="A5:C5"/>
    <mergeCell ref="B36:C36"/>
    <mergeCell ref="B40:C40"/>
    <mergeCell ref="B43:C43"/>
    <mergeCell ref="A50:B50"/>
    <mergeCell ref="A52:B52"/>
    <mergeCell ref="A53:C53"/>
    <mergeCell ref="A54:A61"/>
    <mergeCell ref="C54:C56"/>
    <mergeCell ref="C57:C58"/>
    <mergeCell ref="B61:C61"/>
    <mergeCell ref="A87:B87"/>
  </mergeCells>
  <conditionalFormatting sqref="B89">
    <cfRule type="duplicateValues" dxfId="4" priority="4"/>
  </conditionalFormatting>
  <conditionalFormatting sqref="B91">
    <cfRule type="duplicateValues" dxfId="3" priority="3"/>
  </conditionalFormatting>
  <conditionalFormatting sqref="B95">
    <cfRule type="duplicateValues" dxfId="2" priority="2"/>
  </conditionalFormatting>
  <conditionalFormatting sqref="B99">
    <cfRule type="duplicateValues" dxfId="1" priority="1"/>
  </conditionalFormatting>
  <conditionalFormatting sqref="B107 B97">
    <cfRule type="duplicateValues" dxfId="0" priority="5"/>
  </conditionalFormatting>
  <pageMargins left="0.70866141732283472" right="0.70866141732283472" top="0" bottom="0" header="0.31496062992125984" footer="0.31496062992125984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47</vt:lpstr>
      <vt:lpstr>СВОД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2021-03-31T12:57:22Z</dcterms:modified>
</cp:coreProperties>
</file>