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9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<sst xmlns="http://schemas.openxmlformats.org/spreadsheetml/2006/main" count="51" uniqueCount="40">
  <si>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</si>
  <si>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</si>
  <si>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</si>
  <si>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</si>
  <si>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</si>
  <si>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</si>
  <si>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</si>
  <si>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</si>
  <si>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</si>
  <si>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</si>
  <si>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</si>
  <si>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</si>
  <si>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</si>
  <si>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</si>
  <si>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</si>
  <si>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</si>
  <si>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</si>
  <si>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</si>
  <si>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</si>
  <si>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</si>
  <si>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Итого</t>
  </si>
  <si>
    <t>Репина 97</t>
  </si>
  <si>
    <t>Фактич. потреб-е июнь</t>
  </si>
  <si>
    <t>501941(вычитаемый из квартир)</t>
  </si>
  <si>
    <t>освещение МОП вычитается из 73842347по показаниям.</t>
  </si>
  <si>
    <t>Показ-ия на 25,12,15</t>
  </si>
  <si>
    <t>№ п/п</t>
  </si>
  <si>
    <t>Информация по общедомовым приборам учета электроэнергии и фактическом потреблении электроэнергии за 2016год.</t>
  </si>
  <si>
    <t>Показ-ия на 25,01,16</t>
  </si>
  <si>
    <t>Показ-ия на 25,02,16</t>
  </si>
  <si>
    <t>Показ-ия на 25,03,16</t>
  </si>
  <si>
    <t>Показ-ия на 25,04,16</t>
  </si>
  <si>
    <t>Показ-ия на 25,05,16</t>
  </si>
  <si>
    <t>Показ-ия на 25,06,16</t>
  </si>
  <si>
    <t>Показ-ия на 25,07,16</t>
  </si>
  <si>
    <t>Показ-ия на 25,08,16</t>
  </si>
  <si>
    <t>Показ-ия на 25,09,16</t>
  </si>
  <si>
    <t>Показ-ия на 25,10,16</t>
  </si>
  <si>
    <t>Показ-ия на 25,11,16</t>
  </si>
  <si>
    <t>Показ-ия на 25,12,16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</si>
</sst>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1">
      <pane xSplit="8" ySplit="13" topLeftCell="W14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W12" sqref="W12"/>
    </sheetView>
  </sheetViews>
  <sheetFormatPr defaultColWidth="9.140625" defaultRowHeight="15"/>
  <cols>
    <col min="2" max="2" width="4.140625" style="0" customWidth="1"/>
    <col min="3" max="3" width="12.8515625" style="0" customWidth="1"/>
    <col min="4" max="4" width="11.140625" style="0" customWidth="1"/>
    <col min="6" max="6" width="4.7109375" style="0" customWidth="1"/>
    <col min="7" max="8" width="0" style="0" hidden="1" customWidth="1"/>
    <col min="9" max="9" width="9.57421875" style="0" hidden="1" customWidth="1"/>
    <col min="10" max="10" width="0" style="0" hidden="1" customWidth="1"/>
    <col min="11" max="11" width="9.7109375" style="0" hidden="1" customWidth="1"/>
    <col min="12" max="12" width="0" style="0" hidden="1" customWidth="1"/>
    <col min="13" max="13" width="9.8515625" style="0" hidden="1" customWidth="1"/>
    <col min="14" max="14" width="0" style="0" hidden="1" customWidth="1"/>
    <col min="15" max="15" width="10.140625" style="0" customWidth="1"/>
    <col min="17" max="17" width="10.140625" style="0" customWidth="1"/>
    <col min="21" max="21" width="9.57421875" style="0" customWidth="1"/>
    <col min="23" max="23" width="9.8515625" style="0" customWidth="1"/>
    <col min="25" max="25" width="9.421875" style="0" customWidth="1"/>
    <col min="27" max="27" width="9.8515625" style="0" customWidth="1"/>
    <col min="29" max="29" width="9.8515625" style="0" customWidth="1"/>
    <col min="31" max="31" width="9.57421875" style="0" customWidth="1"/>
  </cols>
  <sheetData>
    <row r="1" spans="1:27" ht="15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25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31" ht="60">
      <c r="A3" s="2" t="s">
        <v>0</v>
      </c>
      <c r="B3" s="14" t="s">
        <v>26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25</v>
      </c>
      <c r="H3" s="3" t="s">
        <v>28</v>
      </c>
      <c r="I3" s="7" t="s">
        <v>5</v>
      </c>
      <c r="J3" s="3" t="s">
        <v>29</v>
      </c>
      <c r="K3" s="7" t="s">
        <v>6</v>
      </c>
      <c r="L3" s="3" t="s">
        <v>30</v>
      </c>
      <c r="M3" s="7" t="s">
        <v>7</v>
      </c>
      <c r="N3" s="3" t="s">
        <v>31</v>
      </c>
      <c r="O3" s="7" t="s">
        <v>8</v>
      </c>
      <c r="P3" s="3" t="s">
        <v>32</v>
      </c>
      <c r="Q3" s="7" t="s">
        <v>9</v>
      </c>
      <c r="R3" s="3" t="s">
        <v>33</v>
      </c>
      <c r="S3" s="7" t="s">
        <v>22</v>
      </c>
      <c r="T3" s="3" t="s">
        <v>34</v>
      </c>
      <c r="U3" s="7" t="s">
        <v>10</v>
      </c>
      <c r="V3" s="3" t="s">
        <v>35</v>
      </c>
      <c r="W3" s="7" t="s">
        <v>11</v>
      </c>
      <c r="X3" s="3" t="s">
        <v>36</v>
      </c>
      <c r="Y3" s="7" t="s">
        <v>12</v>
      </c>
      <c r="Z3" s="3" t="s">
        <v>37</v>
      </c>
      <c r="AA3" s="7" t="s">
        <v>13</v>
      </c>
      <c r="AB3" s="3" t="s">
        <v>38</v>
      </c>
      <c r="AC3" s="7" t="s">
        <v>14</v>
      </c>
      <c r="AD3" s="3" t="s">
        <v>39</v>
      </c>
      <c r="AE3" s="7" t="s">
        <v>15</v>
      </c>
    </row>
    <row r="4" spans="1:31" ht="15">
      <c r="A4" s="18" t="s">
        <v>21</v>
      </c>
      <c r="B4" s="16">
        <v>1</v>
      </c>
      <c r="C4" s="15">
        <v>86788</v>
      </c>
      <c r="D4" s="15" t="s">
        <v>19</v>
      </c>
      <c r="E4" s="15">
        <v>15</v>
      </c>
      <c r="F4" s="1" t="s">
        <v>17</v>
      </c>
      <c r="G4" s="1">
        <v>3710</v>
      </c>
      <c r="H4" s="1">
        <v>3745</v>
      </c>
      <c r="I4" s="1">
        <f>(H4-G4)*E4</f>
        <v>525</v>
      </c>
      <c r="J4" s="1">
        <v>3778</v>
      </c>
      <c r="K4" s="1">
        <f>(J4-H4)*E4</f>
        <v>495</v>
      </c>
      <c r="L4" s="1">
        <v>3806</v>
      </c>
      <c r="M4" s="1">
        <f>(L4-J4)*E4</f>
        <v>420</v>
      </c>
      <c r="N4" s="1">
        <v>3842</v>
      </c>
      <c r="O4" s="1">
        <f>(N4-L4)*E4</f>
        <v>540</v>
      </c>
      <c r="P4" s="1">
        <v>3875</v>
      </c>
      <c r="Q4" s="1">
        <f>(P4-N4)*E4</f>
        <v>495</v>
      </c>
      <c r="R4" s="1">
        <v>3907</v>
      </c>
      <c r="S4" s="9">
        <f>(R4-P4)*E4</f>
        <v>480</v>
      </c>
      <c r="T4" s="1">
        <v>3938</v>
      </c>
      <c r="U4" s="1">
        <f>(T4-R4)*E4</f>
        <v>465</v>
      </c>
      <c r="V4" s="1">
        <v>3970.9</v>
      </c>
      <c r="W4" s="9">
        <f>(V4-T4)*E4+0.5</f>
        <v>494.00000000000136</v>
      </c>
      <c r="X4" s="1">
        <v>4006</v>
      </c>
      <c r="Y4" s="9">
        <f>(X4-V4)*E4-0.5</f>
        <v>525.9999999999986</v>
      </c>
      <c r="Z4" s="1">
        <v>4040</v>
      </c>
      <c r="AA4" s="1">
        <f>(Z4-X4)*E4</f>
        <v>510</v>
      </c>
      <c r="AB4" s="1">
        <v>4070</v>
      </c>
      <c r="AC4" s="1">
        <f>(AB4-Z4)*E4</f>
        <v>450</v>
      </c>
      <c r="AD4" s="1">
        <v>4098</v>
      </c>
      <c r="AE4" s="1">
        <f>(AD4-AB4)*E4</f>
        <v>420</v>
      </c>
    </row>
    <row r="5" spans="1:31" ht="15">
      <c r="A5" s="18"/>
      <c r="B5" s="17"/>
      <c r="C5" s="15"/>
      <c r="D5" s="15"/>
      <c r="E5" s="15"/>
      <c r="F5" s="1" t="s">
        <v>18</v>
      </c>
      <c r="G5" s="1">
        <v>2733</v>
      </c>
      <c r="H5" s="1">
        <v>2760</v>
      </c>
      <c r="I5" s="1">
        <f>(H5-G5)*E4</f>
        <v>405</v>
      </c>
      <c r="J5" s="1">
        <v>2777</v>
      </c>
      <c r="K5" s="1">
        <f>(J5-H5)*E4</f>
        <v>255</v>
      </c>
      <c r="L5" s="1">
        <v>2800</v>
      </c>
      <c r="M5" s="1">
        <f>(L5-J5)*E4</f>
        <v>345</v>
      </c>
      <c r="N5" s="1">
        <v>2817</v>
      </c>
      <c r="O5" s="1">
        <f>(N5-L5)*E4</f>
        <v>255</v>
      </c>
      <c r="P5" s="1">
        <v>2836</v>
      </c>
      <c r="Q5" s="1">
        <f>(P5-N5)*E4</f>
        <v>285</v>
      </c>
      <c r="R5" s="1">
        <v>2856</v>
      </c>
      <c r="S5" s="9">
        <f>(R5-P5)*E4</f>
        <v>300</v>
      </c>
      <c r="T5" s="1">
        <v>2872</v>
      </c>
      <c r="U5" s="1">
        <f>(T5-R5)*E4</f>
        <v>240</v>
      </c>
      <c r="V5" s="1">
        <v>2889.1</v>
      </c>
      <c r="W5" s="9">
        <f>(V5-T5)*E4+0.5</f>
        <v>256.99999999999864</v>
      </c>
      <c r="X5" s="1">
        <v>2909</v>
      </c>
      <c r="Y5" s="9">
        <f>(X5-V5)*E4-0.5</f>
        <v>298.00000000000136</v>
      </c>
      <c r="Z5" s="1">
        <v>2926</v>
      </c>
      <c r="AA5" s="1">
        <f>(Z5-X5)*E4</f>
        <v>255</v>
      </c>
      <c r="AB5" s="1">
        <v>2947</v>
      </c>
      <c r="AC5" s="1">
        <f>(AB5-Z5)*E4</f>
        <v>315</v>
      </c>
      <c r="AD5" s="1">
        <v>2960</v>
      </c>
      <c r="AE5" s="1">
        <f>(AD5-AB5)*E4</f>
        <v>195</v>
      </c>
    </row>
    <row r="6" spans="1:31" ht="15">
      <c r="A6" s="18"/>
      <c r="B6" s="16">
        <v>3</v>
      </c>
      <c r="C6" s="15">
        <v>73842347</v>
      </c>
      <c r="D6" s="15" t="s">
        <v>16</v>
      </c>
      <c r="E6" s="15">
        <v>60</v>
      </c>
      <c r="F6" s="1" t="s">
        <v>17</v>
      </c>
      <c r="G6" s="1">
        <v>21262</v>
      </c>
      <c r="H6" s="1">
        <v>21564</v>
      </c>
      <c r="I6" s="1">
        <f>(H6-G6)*E6</f>
        <v>18120</v>
      </c>
      <c r="J6" s="1">
        <v>21791</v>
      </c>
      <c r="K6" s="1">
        <f>(J6-H6)*E6</f>
        <v>13620</v>
      </c>
      <c r="L6" s="1">
        <v>22018</v>
      </c>
      <c r="M6" s="1">
        <f>(L6-J6)*E6</f>
        <v>13620</v>
      </c>
      <c r="N6" s="1">
        <v>22225</v>
      </c>
      <c r="O6" s="1">
        <f>(N6-L6)*E6</f>
        <v>12420</v>
      </c>
      <c r="P6" s="1">
        <v>22392</v>
      </c>
      <c r="Q6" s="1">
        <f>(P6-N6)*E6</f>
        <v>10020</v>
      </c>
      <c r="R6" s="1">
        <v>22549</v>
      </c>
      <c r="S6" s="9">
        <f>(R6-P6)*E6</f>
        <v>9420</v>
      </c>
      <c r="T6" s="1">
        <v>22686</v>
      </c>
      <c r="U6" s="1">
        <f>(T6-R6)*E6</f>
        <v>8220</v>
      </c>
      <c r="V6" s="1">
        <v>22844.75</v>
      </c>
      <c r="W6" s="9">
        <f>(V6-T6)*E6</f>
        <v>9525</v>
      </c>
      <c r="X6" s="1">
        <v>23048</v>
      </c>
      <c r="Y6" s="9">
        <f>(X6-V6)*E6</f>
        <v>12195</v>
      </c>
      <c r="Z6" s="1">
        <v>23254</v>
      </c>
      <c r="AA6" s="1">
        <f>(Z6-X6)*E6</f>
        <v>12360</v>
      </c>
      <c r="AB6" s="1">
        <v>23479</v>
      </c>
      <c r="AC6" s="1">
        <f>(AB6-Z6)*E6</f>
        <v>13500</v>
      </c>
      <c r="AD6" s="1">
        <v>23660</v>
      </c>
      <c r="AE6" s="1">
        <f>(AD6-AB6)*E6</f>
        <v>10860</v>
      </c>
    </row>
    <row r="7" spans="1:31" ht="15">
      <c r="A7" s="18"/>
      <c r="B7" s="17"/>
      <c r="C7" s="15"/>
      <c r="D7" s="15"/>
      <c r="E7" s="15"/>
      <c r="F7" s="1" t="s">
        <v>18</v>
      </c>
      <c r="G7" s="1">
        <v>7585</v>
      </c>
      <c r="H7" s="1">
        <v>7708</v>
      </c>
      <c r="I7" s="1">
        <f>(H7-G7)*E6</f>
        <v>7380</v>
      </c>
      <c r="J7" s="1">
        <v>7802</v>
      </c>
      <c r="K7" s="1">
        <f>(J7-H7)*E6</f>
        <v>5640</v>
      </c>
      <c r="L7" s="1">
        <v>7895</v>
      </c>
      <c r="M7" s="1">
        <f>(L7-J7)*E6</f>
        <v>5580</v>
      </c>
      <c r="N7" s="1">
        <v>7979</v>
      </c>
      <c r="O7" s="1">
        <f>(N7-L7)*E6</f>
        <v>5040</v>
      </c>
      <c r="P7" s="1">
        <v>8052</v>
      </c>
      <c r="Q7" s="1">
        <f>(P7-N7)*E6</f>
        <v>4380</v>
      </c>
      <c r="R7" s="1">
        <v>8123</v>
      </c>
      <c r="S7" s="9">
        <f>(R7-P7)*E6</f>
        <v>4260</v>
      </c>
      <c r="T7" s="1">
        <v>8188</v>
      </c>
      <c r="U7" s="1">
        <f>(T7-R7)*E6</f>
        <v>3900</v>
      </c>
      <c r="V7" s="1">
        <v>8261.73</v>
      </c>
      <c r="W7" s="9">
        <f>(V7-T7)*E6+0.2</f>
        <v>4423.999999999974</v>
      </c>
      <c r="X7" s="1">
        <v>8356</v>
      </c>
      <c r="Y7" s="9">
        <f>(X7-V7)*E6-0.2</f>
        <v>5656.000000000026</v>
      </c>
      <c r="Z7" s="1">
        <v>8445</v>
      </c>
      <c r="AA7" s="1">
        <f>(Z7-X7)*E6</f>
        <v>5340</v>
      </c>
      <c r="AB7" s="1">
        <f>8537</f>
        <v>8537</v>
      </c>
      <c r="AC7" s="1">
        <f>(AB7-Z7)*E6</f>
        <v>5520</v>
      </c>
      <c r="AD7" s="1">
        <v>8611</v>
      </c>
      <c r="AE7" s="1">
        <f>(AD7-AB7)*E6</f>
        <v>4440</v>
      </c>
    </row>
    <row r="8" spans="1:31" ht="15">
      <c r="A8" s="18"/>
      <c r="B8" s="16">
        <v>2</v>
      </c>
      <c r="C8" s="15">
        <v>72837081</v>
      </c>
      <c r="D8" s="15" t="s">
        <v>16</v>
      </c>
      <c r="E8" s="15">
        <v>60</v>
      </c>
      <c r="F8" s="1" t="s">
        <v>17</v>
      </c>
      <c r="G8" s="1">
        <v>29709</v>
      </c>
      <c r="H8" s="1">
        <v>30150</v>
      </c>
      <c r="I8" s="1">
        <f>(H8-G8)*E8</f>
        <v>26460</v>
      </c>
      <c r="J8" s="1">
        <v>30489</v>
      </c>
      <c r="K8" s="1">
        <f>(J8-H8)*E8</f>
        <v>20340</v>
      </c>
      <c r="L8" s="1">
        <v>30822</v>
      </c>
      <c r="M8" s="1">
        <f>(L8-J8)*E8</f>
        <v>19980</v>
      </c>
      <c r="N8" s="1">
        <v>31123</v>
      </c>
      <c r="O8" s="1">
        <f>(N8-L8)*E8</f>
        <v>18060</v>
      </c>
      <c r="P8" s="1">
        <v>31380</v>
      </c>
      <c r="Q8" s="1">
        <f>(P8-N8)*E8</f>
        <v>15420</v>
      </c>
      <c r="R8" s="1">
        <v>31629</v>
      </c>
      <c r="S8" s="9">
        <f>(R8-P8)*E8</f>
        <v>14940</v>
      </c>
      <c r="T8" s="1">
        <v>31864</v>
      </c>
      <c r="U8" s="1">
        <f>(T8-R8)*E8</f>
        <v>14100</v>
      </c>
      <c r="V8" s="1">
        <v>32116.47</v>
      </c>
      <c r="W8" s="9">
        <f>(V8-T8)*E8-0.2</f>
        <v>15148.00000000007</v>
      </c>
      <c r="X8" s="1">
        <v>32434</v>
      </c>
      <c r="Y8" s="9">
        <f>(X8-V8)*E8+0.2</f>
        <v>19051.99999999993</v>
      </c>
      <c r="Z8" s="1">
        <v>32744</v>
      </c>
      <c r="AA8" s="1">
        <f>(Z8-X8)*E8</f>
        <v>18600</v>
      </c>
      <c r="AB8" s="1">
        <v>33084</v>
      </c>
      <c r="AC8" s="1">
        <f>(AB8-Z8)*E8</f>
        <v>20400</v>
      </c>
      <c r="AD8" s="1">
        <v>33346</v>
      </c>
      <c r="AE8" s="1">
        <f>(AD8-AB8)*E8</f>
        <v>15720</v>
      </c>
    </row>
    <row r="9" spans="1:31" ht="15">
      <c r="A9" s="18"/>
      <c r="B9" s="17"/>
      <c r="C9" s="15"/>
      <c r="D9" s="15"/>
      <c r="E9" s="15"/>
      <c r="F9" s="1" t="s">
        <v>18</v>
      </c>
      <c r="G9" s="1">
        <v>8595</v>
      </c>
      <c r="H9" s="1">
        <v>8743</v>
      </c>
      <c r="I9" s="1">
        <f>(H9-G9)*E8</f>
        <v>8880</v>
      </c>
      <c r="J9" s="1">
        <v>8853</v>
      </c>
      <c r="K9" s="1">
        <f>(J9-H9)*E8</f>
        <v>6600</v>
      </c>
      <c r="L9" s="1">
        <v>8958</v>
      </c>
      <c r="M9" s="1">
        <f>(L9-J9)*E8</f>
        <v>6300</v>
      </c>
      <c r="N9" s="1">
        <v>9054</v>
      </c>
      <c r="O9" s="1">
        <f>(N9-L9)*E8</f>
        <v>5760</v>
      </c>
      <c r="P9" s="1">
        <v>9142</v>
      </c>
      <c r="Q9" s="1">
        <f>(P9-N9)*E8</f>
        <v>5280</v>
      </c>
      <c r="R9" s="1">
        <v>9233</v>
      </c>
      <c r="S9" s="9">
        <f>(R9-P9)*E8</f>
        <v>5460</v>
      </c>
      <c r="T9" s="1">
        <v>9318</v>
      </c>
      <c r="U9" s="1">
        <f>(T9-R9)*E8</f>
        <v>5100</v>
      </c>
      <c r="V9" s="1">
        <v>9408.89</v>
      </c>
      <c r="W9" s="9">
        <f>(V9-T9)*E8-0.4</f>
        <v>5452.999999999965</v>
      </c>
      <c r="X9" s="1">
        <v>9512</v>
      </c>
      <c r="Y9" s="9">
        <f>(X9-V9)*E8+0.4</f>
        <v>6187.000000000035</v>
      </c>
      <c r="Z9" s="1">
        <v>9619</v>
      </c>
      <c r="AA9" s="1">
        <f>(Z9-X9)*E8</f>
        <v>6420</v>
      </c>
      <c r="AB9" s="1">
        <v>9727</v>
      </c>
      <c r="AC9" s="1">
        <f>(AB9-Z9)*E8</f>
        <v>6480</v>
      </c>
      <c r="AD9" s="1">
        <v>9812</v>
      </c>
      <c r="AE9" s="1">
        <f>(AD9-AB9)*E8</f>
        <v>5100</v>
      </c>
    </row>
    <row r="10" spans="1:31" ht="15">
      <c r="A10" s="18"/>
      <c r="B10" s="16"/>
      <c r="C10" s="27" t="s">
        <v>23</v>
      </c>
      <c r="D10" s="28"/>
      <c r="E10" s="29"/>
      <c r="F10" s="1" t="s">
        <v>17</v>
      </c>
      <c r="G10" s="1"/>
      <c r="H10" s="1"/>
      <c r="I10" s="1">
        <f>-I12</f>
        <v>-1200</v>
      </c>
      <c r="J10" s="1"/>
      <c r="K10" s="1">
        <f>-K12</f>
        <v>-970</v>
      </c>
      <c r="L10" s="1"/>
      <c r="M10" s="1">
        <f>-M12</f>
        <v>-980</v>
      </c>
      <c r="N10" s="1"/>
      <c r="O10" s="1">
        <f>-O12</f>
        <v>-960</v>
      </c>
      <c r="P10" s="1"/>
      <c r="Q10" s="1">
        <f>-Q12</f>
        <v>-710</v>
      </c>
      <c r="R10" s="1"/>
      <c r="S10" s="9">
        <f>-S12</f>
        <v>-630</v>
      </c>
      <c r="T10" s="1"/>
      <c r="U10" s="1">
        <f>-U12</f>
        <v>-600</v>
      </c>
      <c r="V10" s="1"/>
      <c r="W10" s="9">
        <f>-W12</f>
        <v>-800</v>
      </c>
      <c r="X10" s="1"/>
      <c r="Y10" s="9">
        <f>-Y12</f>
        <v>-1110</v>
      </c>
      <c r="Z10" s="1"/>
      <c r="AA10" s="1">
        <f>-AA12</f>
        <v>-1160</v>
      </c>
      <c r="AB10" s="1"/>
      <c r="AC10" s="1">
        <f>-AC12</f>
        <v>-1100</v>
      </c>
      <c r="AD10" s="1"/>
      <c r="AE10" s="1">
        <f>-AE12</f>
        <v>-1060</v>
      </c>
    </row>
    <row r="11" spans="1:31" ht="15">
      <c r="A11" s="18"/>
      <c r="B11" s="17"/>
      <c r="C11" s="30"/>
      <c r="D11" s="31"/>
      <c r="E11" s="32"/>
      <c r="F11" s="1" t="s">
        <v>18</v>
      </c>
      <c r="G11" s="1"/>
      <c r="H11" s="1"/>
      <c r="I11" s="1">
        <f>-I13</f>
        <v>-1930</v>
      </c>
      <c r="J11" s="1"/>
      <c r="K11" s="1">
        <f>-K13</f>
        <v>-1240</v>
      </c>
      <c r="L11" s="1"/>
      <c r="M11" s="1">
        <f>-M13</f>
        <v>-1690</v>
      </c>
      <c r="N11" s="1"/>
      <c r="O11" s="1">
        <f>-O13</f>
        <v>-1250</v>
      </c>
      <c r="P11" s="1"/>
      <c r="Q11" s="1">
        <f>-Q13</f>
        <v>-1100</v>
      </c>
      <c r="R11" s="1"/>
      <c r="S11" s="9">
        <f>-S13</f>
        <v>-1000</v>
      </c>
      <c r="T11" s="1"/>
      <c r="U11" s="1">
        <f>-U13</f>
        <v>-880</v>
      </c>
      <c r="V11" s="1"/>
      <c r="W11" s="9">
        <f>-W13</f>
        <v>-1140</v>
      </c>
      <c r="X11" s="1"/>
      <c r="Y11" s="9">
        <f>-Y13</f>
        <v>-1490</v>
      </c>
      <c r="Z11" s="1"/>
      <c r="AA11" s="1">
        <f>-AA13</f>
        <v>-1500</v>
      </c>
      <c r="AB11" s="1"/>
      <c r="AC11" s="1">
        <f>-AC13</f>
        <v>-1700</v>
      </c>
      <c r="AD11" s="1"/>
      <c r="AE11" s="1">
        <f>-AE13</f>
        <v>-1280</v>
      </c>
    </row>
    <row r="12" spans="1:31" ht="37.5" customHeight="1">
      <c r="A12" s="18"/>
      <c r="B12" s="16"/>
      <c r="C12" s="33">
        <v>501941</v>
      </c>
      <c r="D12" s="34" t="s">
        <v>24</v>
      </c>
      <c r="E12" s="15">
        <v>10</v>
      </c>
      <c r="F12" s="1" t="s">
        <v>17</v>
      </c>
      <c r="G12" s="1">
        <v>7668</v>
      </c>
      <c r="H12" s="1">
        <v>7788</v>
      </c>
      <c r="I12" s="1">
        <f>(H12-G12)*E12</f>
        <v>1200</v>
      </c>
      <c r="J12" s="1">
        <v>7885</v>
      </c>
      <c r="K12" s="1">
        <f>(J12-H12)*E12</f>
        <v>970</v>
      </c>
      <c r="L12" s="1">
        <v>7983</v>
      </c>
      <c r="M12" s="1">
        <f>(L12-J12)*E12</f>
        <v>980</v>
      </c>
      <c r="N12" s="1">
        <v>8079</v>
      </c>
      <c r="O12" s="1">
        <f>(N12-L12)*E12</f>
        <v>960</v>
      </c>
      <c r="P12" s="1">
        <v>8150</v>
      </c>
      <c r="Q12" s="1">
        <f>(P12-N12)*E12</f>
        <v>710</v>
      </c>
      <c r="R12" s="1">
        <v>8213</v>
      </c>
      <c r="S12" s="9">
        <f>(R12-P12)*E12</f>
        <v>630</v>
      </c>
      <c r="T12" s="1">
        <v>8273</v>
      </c>
      <c r="U12" s="1">
        <f>(T12-R12)*E12</f>
        <v>600</v>
      </c>
      <c r="V12" s="1">
        <v>8353</v>
      </c>
      <c r="W12" s="9">
        <f>(V12-T12)*E12</f>
        <v>800</v>
      </c>
      <c r="X12" s="1">
        <v>8464</v>
      </c>
      <c r="Y12" s="9">
        <f>(X12-V12)*E12</f>
        <v>1110</v>
      </c>
      <c r="Z12" s="1">
        <v>8580</v>
      </c>
      <c r="AA12" s="1">
        <f>(Z12-X12)*E12</f>
        <v>1160</v>
      </c>
      <c r="AB12" s="1">
        <v>8690</v>
      </c>
      <c r="AC12" s="1">
        <f>(AB12-Z12)*E12</f>
        <v>1100</v>
      </c>
      <c r="AD12" s="1">
        <v>8796</v>
      </c>
      <c r="AE12" s="1">
        <f>(AD12-AB12)*E12</f>
        <v>1060</v>
      </c>
    </row>
    <row r="13" spans="1:31" ht="45.75" customHeight="1">
      <c r="A13" s="18"/>
      <c r="B13" s="17"/>
      <c r="C13" s="33"/>
      <c r="D13" s="35"/>
      <c r="E13" s="15"/>
      <c r="F13" s="1" t="s">
        <v>18</v>
      </c>
      <c r="G13" s="1">
        <v>10572</v>
      </c>
      <c r="H13" s="1">
        <v>10765</v>
      </c>
      <c r="I13" s="1">
        <f>(H13-G13)*E12</f>
        <v>1930</v>
      </c>
      <c r="J13" s="1">
        <v>10889</v>
      </c>
      <c r="K13" s="1">
        <f>(J13-H13)*E12</f>
        <v>1240</v>
      </c>
      <c r="L13" s="1">
        <v>11058</v>
      </c>
      <c r="M13" s="1">
        <f>(L13-J13)*E12</f>
        <v>1690</v>
      </c>
      <c r="N13" s="1">
        <v>11183</v>
      </c>
      <c r="O13" s="1">
        <f>(N13-L13)*E12</f>
        <v>1250</v>
      </c>
      <c r="P13" s="1">
        <v>11293</v>
      </c>
      <c r="Q13" s="1">
        <f>(P13-N13)*E12</f>
        <v>1100</v>
      </c>
      <c r="R13" s="1">
        <v>11393</v>
      </c>
      <c r="S13" s="9">
        <f>(R13-P13)*E12</f>
        <v>1000</v>
      </c>
      <c r="T13" s="1">
        <v>11481</v>
      </c>
      <c r="U13" s="1">
        <f>(T13-R13)*E12</f>
        <v>880</v>
      </c>
      <c r="V13" s="1">
        <v>11595</v>
      </c>
      <c r="W13" s="9">
        <f>(V13-T13)*E12</f>
        <v>1140</v>
      </c>
      <c r="X13" s="1">
        <v>11744</v>
      </c>
      <c r="Y13" s="9">
        <f>(X13-V13)*E12</f>
        <v>1490</v>
      </c>
      <c r="Z13" s="1">
        <v>11894</v>
      </c>
      <c r="AA13" s="1">
        <f>(Z13-X13)*E12</f>
        <v>1500</v>
      </c>
      <c r="AB13" s="1">
        <v>12064</v>
      </c>
      <c r="AC13" s="1">
        <f>(AB13-Z13)*E12</f>
        <v>1700</v>
      </c>
      <c r="AD13" s="1">
        <v>12192</v>
      </c>
      <c r="AE13" s="1">
        <f>(AD13-AB13)*E12</f>
        <v>1280</v>
      </c>
    </row>
    <row r="14" spans="1:31" ht="15" customHeight="1">
      <c r="A14" s="18"/>
      <c r="B14" s="11"/>
      <c r="C14" s="21" t="s">
        <v>20</v>
      </c>
      <c r="D14" s="22"/>
      <c r="E14" s="23"/>
      <c r="F14" s="5" t="s">
        <v>17</v>
      </c>
      <c r="G14" s="6"/>
      <c r="H14" s="6"/>
      <c r="I14" s="6">
        <f>I4+I6+I8+I10+I12</f>
        <v>45105</v>
      </c>
      <c r="J14" s="6"/>
      <c r="K14" s="6">
        <f>K4+K6+K8+K10+K12</f>
        <v>34455</v>
      </c>
      <c r="L14" s="6"/>
      <c r="M14" s="6">
        <f>M4+M6+M8+M10+M12</f>
        <v>34020</v>
      </c>
      <c r="N14" s="6"/>
      <c r="O14" s="6">
        <f aca="true" t="shared" si="0" ref="O14:AE14">O4+O6+O8+O10+O12</f>
        <v>31020</v>
      </c>
      <c r="P14" s="6"/>
      <c r="Q14" s="6">
        <f t="shared" si="0"/>
        <v>25935</v>
      </c>
      <c r="R14" s="6"/>
      <c r="S14" s="10">
        <f t="shared" si="0"/>
        <v>24840</v>
      </c>
      <c r="T14" s="6"/>
      <c r="U14" s="10">
        <f t="shared" si="0"/>
        <v>22785</v>
      </c>
      <c r="V14" s="6"/>
      <c r="W14" s="10">
        <f t="shared" si="0"/>
        <v>25167.000000000073</v>
      </c>
      <c r="X14" s="6"/>
      <c r="Y14" s="10">
        <f>Y4+Y6+Y8+Y10+Y12</f>
        <v>31772.999999999927</v>
      </c>
      <c r="Z14" s="6"/>
      <c r="AA14" s="6">
        <f t="shared" si="0"/>
        <v>31470</v>
      </c>
      <c r="AB14" s="6"/>
      <c r="AC14" s="10">
        <f t="shared" si="0"/>
        <v>34350</v>
      </c>
      <c r="AD14" s="6"/>
      <c r="AE14" s="10">
        <f t="shared" si="0"/>
        <v>27000</v>
      </c>
    </row>
    <row r="15" spans="1:31" ht="14.25" customHeight="1">
      <c r="A15" s="18"/>
      <c r="B15" s="12"/>
      <c r="C15" s="24"/>
      <c r="D15" s="25"/>
      <c r="E15" s="26"/>
      <c r="F15" s="5" t="s">
        <v>18</v>
      </c>
      <c r="G15" s="6"/>
      <c r="H15" s="6"/>
      <c r="I15" s="6">
        <f>I5+I7+I9+I11+I13</f>
        <v>16665</v>
      </c>
      <c r="J15" s="6"/>
      <c r="K15" s="6">
        <f>K5+K7+K9+K11+K13</f>
        <v>12495</v>
      </c>
      <c r="L15" s="6"/>
      <c r="M15" s="6">
        <f>M5+M7+M9+M11+M13</f>
        <v>12225</v>
      </c>
      <c r="N15" s="6"/>
      <c r="O15" s="6">
        <f aca="true" t="shared" si="1" ref="O15:AE15">O5+O7+O9+O11+O13</f>
        <v>11055</v>
      </c>
      <c r="P15" s="6"/>
      <c r="Q15" s="6">
        <f t="shared" si="1"/>
        <v>9945</v>
      </c>
      <c r="R15" s="6"/>
      <c r="S15" s="10">
        <f t="shared" si="1"/>
        <v>10020</v>
      </c>
      <c r="T15" s="6"/>
      <c r="U15" s="10">
        <f t="shared" si="1"/>
        <v>9240</v>
      </c>
      <c r="V15" s="6"/>
      <c r="W15" s="10">
        <f t="shared" si="1"/>
        <v>10133.999999999938</v>
      </c>
      <c r="X15" s="6"/>
      <c r="Y15" s="10">
        <f t="shared" si="1"/>
        <v>12141.000000000062</v>
      </c>
      <c r="Z15" s="6"/>
      <c r="AA15" s="6">
        <f t="shared" si="1"/>
        <v>12015</v>
      </c>
      <c r="AB15" s="6"/>
      <c r="AC15" s="10">
        <f t="shared" si="1"/>
        <v>12315</v>
      </c>
      <c r="AD15" s="6"/>
      <c r="AE15" s="10">
        <f t="shared" si="1"/>
        <v>9735</v>
      </c>
    </row>
    <row r="16" spans="1:2" ht="15" hidden="1">
      <c r="A16" s="18"/>
      <c r="B16" s="13"/>
    </row>
    <row r="17" spans="1:2" ht="15" hidden="1">
      <c r="A17" s="18"/>
      <c r="B17" s="13"/>
    </row>
    <row r="18" spans="1:2" ht="15" hidden="1">
      <c r="A18" s="18"/>
      <c r="B18" s="13"/>
    </row>
    <row r="19" spans="1:2" ht="15" hidden="1">
      <c r="A19" s="18"/>
      <c r="B19" s="13"/>
    </row>
    <row r="20" spans="1:2" ht="15" hidden="1">
      <c r="A20" s="18"/>
      <c r="B20" s="13"/>
    </row>
    <row r="21" spans="1:2" ht="15" hidden="1">
      <c r="A21" s="18"/>
      <c r="B21" s="13"/>
    </row>
    <row r="25" spans="1:2" ht="15">
      <c r="A25" s="8"/>
      <c r="B25" s="8"/>
    </row>
  </sheetData>
  <sheetProtection/>
  <mergeCells count="21">
    <mergeCell ref="C12:C13"/>
    <mergeCell ref="D12:D13"/>
    <mergeCell ref="E12:E13"/>
    <mergeCell ref="B10:B11"/>
    <mergeCell ref="A4:A21"/>
    <mergeCell ref="C4:C5"/>
    <mergeCell ref="D4:D5"/>
    <mergeCell ref="A1:AA2"/>
    <mergeCell ref="C6:C7"/>
    <mergeCell ref="D6:D7"/>
    <mergeCell ref="E6:E7"/>
    <mergeCell ref="B12:B13"/>
    <mergeCell ref="C14:E15"/>
    <mergeCell ref="C10:E11"/>
    <mergeCell ref="E8:E9"/>
    <mergeCell ref="B4:B5"/>
    <mergeCell ref="B6:B7"/>
    <mergeCell ref="B8:B9"/>
    <mergeCell ref="E4:E5"/>
    <mergeCell ref="C8:C9"/>
    <mergeCell ref="D8:D9"/>
  </mergeCells>
  <printOptions/>
  <pageMargins left="0.5905511811023623" right="0" top="0.7480314960629921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2017-01-16T06:57:21Z</cp:lastPrinted>
  <dcterms:created xsi:type="dcterms:W3CDTF">2012-08-09T05:08:25Z</dcterms:created>
  <dcterms:modified xsi:type="dcterms:W3CDTF">2017-01-18T12:10:59Z</dcterms:modified>
  <cp:category/>
  <cp:version/>
  <cp:contentType/>
  <cp:contentStatus/>
</cp:coreProperties>
</file>