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35" windowHeight="6915" activeTab="0"/>
  </bookViews>
  <sheets>
    <sheet name="224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<sst xmlns="http://schemas.openxmlformats.org/spreadsheetml/2006/main" count="49" uniqueCount="40">
  <si>
    <t>Адрес</t>
  </si>
  <si>
    <t>№ счётчика</t>
  </si>
  <si>
    <t>Учёт</t>
  </si>
  <si>
    <t>Коэфф-т трансформации</t>
  </si>
  <si>
    <t>д/н</t>
  </si>
  <si>
    <t>Фактич. Потреб-е  январь</t>
  </si>
  <si>
    <t>Фактич. Потреб-е  февраль</t>
  </si>
  <si>
    <t>Фактич. Потреб-е март</t>
  </si>
  <si>
    <t>Фактич. Потреб-е апрель</t>
  </si>
  <si>
    <t>Фактич. Потреб-е май</t>
  </si>
  <si>
    <t>Фактичю потреб-е июнь</t>
  </si>
  <si>
    <t>Фактич. Потреб-е июль</t>
  </si>
  <si>
    <t>Фактич. Потреб-е август</t>
  </si>
  <si>
    <t>Фактич. Потреб-е сентябрь</t>
  </si>
  <si>
    <t>Фактич. Потреб-е октябрь</t>
  </si>
  <si>
    <t>Фактич. Потреб-е ноябрь</t>
  </si>
  <si>
    <t>Фактич. Потреб-е декабрь</t>
  </si>
  <si>
    <t>квартиры</t>
  </si>
  <si>
    <t>день</t>
  </si>
  <si>
    <t>ночь</t>
  </si>
  <si>
    <t>лифты</t>
  </si>
  <si>
    <t>освещение</t>
  </si>
  <si>
    <t>Итого</t>
  </si>
  <si>
    <t>Волгоградская 224</t>
  </si>
  <si>
    <t>Доля</t>
  </si>
  <si>
    <t>Показ-ия на 25,12,14</t>
  </si>
  <si>
    <t>Информация по общедомовым приборам учета электроэнергии и фактическом потреблении электроэнергии за 2015 год.</t>
  </si>
  <si>
    <t>Показ-ия на 25,01,15</t>
  </si>
  <si>
    <t>Показ-ия на 25,02,15</t>
  </si>
  <si>
    <t>Показ-ия на 25,03,15</t>
  </si>
  <si>
    <t>Показ-ия на 25,04,15</t>
  </si>
  <si>
    <t>Показ-ия на 25,05,15</t>
  </si>
  <si>
    <t>Показ-ия на 25,06,15</t>
  </si>
  <si>
    <t>Показ-ия на 25,07,15</t>
  </si>
  <si>
    <t>Показ-ия на 25,08,15</t>
  </si>
  <si>
    <t>Показ-ия на 25,09,15</t>
  </si>
  <si>
    <t>Показ-ия на 25,10,15</t>
  </si>
  <si>
    <t>Показ-ия на 25,11,15</t>
  </si>
  <si>
    <t>Показ-ия на 25,12,15</t>
  </si>
  <si>
    <t>№ п/п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</si>
</sst>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1" fontId="1" fillId="24" borderId="10" xfId="0" applyNumberFormat="1" applyFont="1" applyFill="1" applyBorder="1" applyAlignment="1">
      <alignment/>
    </xf>
    <xf numFmtId="0" fontId="1" fillId="24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" fillId="25" borderId="15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7"/>
  <sheetViews>
    <sheetView tabSelected="1" zoomScalePageLayoutView="0" workbookViewId="0" topLeftCell="A1">
      <pane xSplit="9" ySplit="10" topLeftCell="Y11" activePane="bottomRight" state="frozen"/>
      <selection pane="topLeft" activeCell="A1" sqref="A1"/>
      <selection pane="topRight" activeCell="H1" sqref="H1"/>
      <selection pane="bottomLeft" activeCell="A13" sqref="A13"/>
      <selection pane="bottomRight" activeCell="AF8" sqref="AF8"/>
    </sheetView>
  </sheetViews>
  <sheetFormatPr defaultColWidth="9.140625" defaultRowHeight="15"/>
  <cols>
    <col min="2" max="2" width="3.421875" style="0" customWidth="1"/>
    <col min="4" max="4" width="11.28125" style="0" customWidth="1"/>
    <col min="7" max="7" width="4.8515625" style="0" customWidth="1"/>
    <col min="8" max="9" width="0" style="0" hidden="1" customWidth="1"/>
    <col min="10" max="10" width="10.00390625" style="0" hidden="1" customWidth="1"/>
    <col min="11" max="11" width="0" style="0" hidden="1" customWidth="1"/>
    <col min="12" max="12" width="9.7109375" style="0" hidden="1" customWidth="1"/>
    <col min="13" max="13" width="0" style="0" hidden="1" customWidth="1"/>
    <col min="14" max="14" width="9.7109375" style="0" hidden="1" customWidth="1"/>
    <col min="15" max="15" width="0" style="0" hidden="1" customWidth="1"/>
    <col min="16" max="16" width="9.7109375" style="0" hidden="1" customWidth="1"/>
    <col min="17" max="17" width="0" style="0" hidden="1" customWidth="1"/>
    <col min="18" max="18" width="9.421875" style="0" customWidth="1"/>
    <col min="20" max="20" width="9.7109375" style="0" customWidth="1"/>
    <col min="22" max="22" width="9.421875" style="0" customWidth="1"/>
    <col min="24" max="24" width="9.8515625" style="0" customWidth="1"/>
    <col min="26" max="26" width="9.7109375" style="0" customWidth="1"/>
    <col min="28" max="28" width="10.00390625" style="0" customWidth="1"/>
    <col min="30" max="30" width="9.7109375" style="0" customWidth="1"/>
    <col min="32" max="32" width="9.57421875" style="0" customWidth="1"/>
  </cols>
  <sheetData>
    <row r="1" spans="1:2" ht="18">
      <c r="A1" s="1" t="s">
        <v>26</v>
      </c>
      <c r="B1" s="1"/>
    </row>
    <row r="3" spans="1:32" ht="47.25">
      <c r="A3" s="3" t="s">
        <v>0</v>
      </c>
      <c r="B3" s="16" t="s">
        <v>39</v>
      </c>
      <c r="C3" s="4" t="s">
        <v>1</v>
      </c>
      <c r="D3" s="5" t="s">
        <v>2</v>
      </c>
      <c r="E3" s="4" t="s">
        <v>3</v>
      </c>
      <c r="F3" s="4" t="s">
        <v>24</v>
      </c>
      <c r="G3" s="5" t="s">
        <v>4</v>
      </c>
      <c r="H3" s="4" t="s">
        <v>25</v>
      </c>
      <c r="I3" s="4" t="s">
        <v>27</v>
      </c>
      <c r="J3" s="8" t="s">
        <v>5</v>
      </c>
      <c r="K3" s="4" t="s">
        <v>28</v>
      </c>
      <c r="L3" s="8" t="s">
        <v>6</v>
      </c>
      <c r="M3" s="4" t="s">
        <v>29</v>
      </c>
      <c r="N3" s="8" t="s">
        <v>7</v>
      </c>
      <c r="O3" s="4" t="s">
        <v>30</v>
      </c>
      <c r="P3" s="8" t="s">
        <v>8</v>
      </c>
      <c r="Q3" s="4" t="s">
        <v>31</v>
      </c>
      <c r="R3" s="8" t="s">
        <v>9</v>
      </c>
      <c r="S3" s="4" t="s">
        <v>32</v>
      </c>
      <c r="T3" s="8" t="s">
        <v>10</v>
      </c>
      <c r="U3" s="4" t="s">
        <v>33</v>
      </c>
      <c r="V3" s="8" t="s">
        <v>11</v>
      </c>
      <c r="W3" s="4" t="s">
        <v>34</v>
      </c>
      <c r="X3" s="8" t="s">
        <v>12</v>
      </c>
      <c r="Y3" s="4" t="s">
        <v>35</v>
      </c>
      <c r="Z3" s="8" t="s">
        <v>13</v>
      </c>
      <c r="AA3" s="4" t="s">
        <v>36</v>
      </c>
      <c r="AB3" s="8" t="s">
        <v>14</v>
      </c>
      <c r="AC3" s="4" t="s">
        <v>37</v>
      </c>
      <c r="AD3" s="8" t="s">
        <v>15</v>
      </c>
      <c r="AE3" s="4" t="s">
        <v>38</v>
      </c>
      <c r="AF3" s="8" t="s">
        <v>16</v>
      </c>
    </row>
    <row r="4" spans="1:32" ht="15">
      <c r="A4" s="32" t="s">
        <v>23</v>
      </c>
      <c r="B4" s="30">
        <v>1</v>
      </c>
      <c r="C4" s="18">
        <v>669519</v>
      </c>
      <c r="D4" s="18" t="s">
        <v>17</v>
      </c>
      <c r="E4" s="18">
        <v>40</v>
      </c>
      <c r="F4" s="17">
        <v>1</v>
      </c>
      <c r="G4" s="2" t="s">
        <v>18</v>
      </c>
      <c r="H4" s="2">
        <v>13417</v>
      </c>
      <c r="I4" s="2">
        <v>13609</v>
      </c>
      <c r="J4" s="2">
        <f>(I4-H4)*E4*F4</f>
        <v>7680</v>
      </c>
      <c r="K4" s="2">
        <v>13794</v>
      </c>
      <c r="L4" s="2">
        <f>(K4-I4)*E4*F4</f>
        <v>7400</v>
      </c>
      <c r="M4" s="2">
        <v>13962</v>
      </c>
      <c r="N4" s="2">
        <f>(M4-K4)*E4*F4</f>
        <v>6720</v>
      </c>
      <c r="O4" s="2">
        <v>14054</v>
      </c>
      <c r="P4" s="2">
        <f>(O4-M4)*E4*F4</f>
        <v>3680</v>
      </c>
      <c r="Q4" s="2">
        <v>14192</v>
      </c>
      <c r="R4" s="2">
        <f>(Q4-O4)*E4*F4</f>
        <v>5520</v>
      </c>
      <c r="S4" s="2">
        <v>14314</v>
      </c>
      <c r="T4" s="2">
        <f>(S4-Q4)*E4*F4</f>
        <v>4880</v>
      </c>
      <c r="U4" s="2">
        <v>14431</v>
      </c>
      <c r="V4" s="11">
        <f>(U4-S4)*E4*F4</f>
        <v>4680</v>
      </c>
      <c r="W4" s="2">
        <v>14562</v>
      </c>
      <c r="X4" s="2">
        <f>(W4-U4)*E4*F4</f>
        <v>5240</v>
      </c>
      <c r="Y4" s="2">
        <v>14716</v>
      </c>
      <c r="Z4" s="2">
        <f>(Y4-W4)*E4*F4</f>
        <v>6160</v>
      </c>
      <c r="AA4" s="2">
        <v>14863</v>
      </c>
      <c r="AB4" s="11">
        <f>(AA4-Y4)*E4*F4</f>
        <v>5880</v>
      </c>
      <c r="AC4" s="2">
        <v>15038</v>
      </c>
      <c r="AD4" s="2">
        <f>(AC4-AA4)*E4*F4</f>
        <v>7000</v>
      </c>
      <c r="AE4" s="2">
        <v>15156</v>
      </c>
      <c r="AF4" s="2">
        <f>(AE4-AC4)*E4*F4</f>
        <v>4720</v>
      </c>
    </row>
    <row r="5" spans="1:32" ht="15">
      <c r="A5" s="32"/>
      <c r="B5" s="31"/>
      <c r="C5" s="18"/>
      <c r="D5" s="18"/>
      <c r="E5" s="18"/>
      <c r="F5" s="18"/>
      <c r="G5" s="2" t="s">
        <v>19</v>
      </c>
      <c r="H5" s="2">
        <v>11477</v>
      </c>
      <c r="I5" s="2">
        <v>11650</v>
      </c>
      <c r="J5" s="2">
        <f>(I5-H5)*E4*F4</f>
        <v>6920</v>
      </c>
      <c r="K5" s="2">
        <v>11802</v>
      </c>
      <c r="L5" s="2">
        <f>(K5-I5)*E4*F4</f>
        <v>6080</v>
      </c>
      <c r="M5" s="2">
        <v>11946</v>
      </c>
      <c r="N5" s="2">
        <f>(M5-K5)*E4*F4</f>
        <v>5760</v>
      </c>
      <c r="O5" s="2">
        <v>12029</v>
      </c>
      <c r="P5" s="2">
        <f>(O5-M5)*E4*F4</f>
        <v>3320</v>
      </c>
      <c r="Q5" s="2">
        <v>12139</v>
      </c>
      <c r="R5" s="2">
        <f>(Q5-O5)*E4*F4</f>
        <v>4400</v>
      </c>
      <c r="S5" s="2">
        <v>12248</v>
      </c>
      <c r="T5" s="2">
        <f>(S5-Q5)*E4*F4</f>
        <v>4360</v>
      </c>
      <c r="U5" s="2">
        <v>12366</v>
      </c>
      <c r="V5" s="11">
        <f>(U5-S5)*E4*F4</f>
        <v>4720</v>
      </c>
      <c r="W5" s="2">
        <v>12477</v>
      </c>
      <c r="X5" s="2">
        <f>(W5-U5)*E4*F4</f>
        <v>4440</v>
      </c>
      <c r="Y5" s="2">
        <v>12608</v>
      </c>
      <c r="Z5" s="2">
        <f>(Y5-W5)*E4*F4</f>
        <v>5240</v>
      </c>
      <c r="AA5" s="2">
        <v>12755</v>
      </c>
      <c r="AB5" s="11">
        <f>(AA5-Y5)*E4*F4</f>
        <v>5880</v>
      </c>
      <c r="AC5" s="2">
        <v>12895</v>
      </c>
      <c r="AD5" s="2">
        <f>(AC5-AA5)*E4*F4</f>
        <v>5600</v>
      </c>
      <c r="AE5" s="2">
        <v>13010</v>
      </c>
      <c r="AF5" s="2">
        <f>(AE5-AC5)*E4*F4</f>
        <v>4600</v>
      </c>
    </row>
    <row r="6" spans="1:32" ht="15">
      <c r="A6" s="32"/>
      <c r="B6" s="30">
        <v>2</v>
      </c>
      <c r="C6" s="18">
        <v>669553</v>
      </c>
      <c r="D6" s="18" t="s">
        <v>17</v>
      </c>
      <c r="E6" s="18">
        <v>40</v>
      </c>
      <c r="F6" s="17">
        <v>1</v>
      </c>
      <c r="G6" s="2" t="s">
        <v>18</v>
      </c>
      <c r="H6" s="2">
        <v>14323</v>
      </c>
      <c r="I6" s="2">
        <v>14550</v>
      </c>
      <c r="J6" s="2">
        <f>(I6-H6)*E6*F6</f>
        <v>9080</v>
      </c>
      <c r="K6" s="2">
        <v>14767</v>
      </c>
      <c r="L6" s="2">
        <f>(K6-I6)*E6*F6</f>
        <v>8680</v>
      </c>
      <c r="M6" s="2">
        <v>14956</v>
      </c>
      <c r="N6" s="2">
        <f>(M6-K6)*E6*F6</f>
        <v>7560</v>
      </c>
      <c r="O6" s="2">
        <v>15053</v>
      </c>
      <c r="P6" s="2">
        <f>(O6-M6)*E6*F6</f>
        <v>3880</v>
      </c>
      <c r="Q6" s="2">
        <v>15204</v>
      </c>
      <c r="R6" s="2">
        <f>(Q6-O6)*E6*F6</f>
        <v>6040</v>
      </c>
      <c r="S6" s="2">
        <v>15341</v>
      </c>
      <c r="T6" s="2">
        <f>(S6-Q6)*E6*F6</f>
        <v>5480</v>
      </c>
      <c r="U6" s="2">
        <v>15472</v>
      </c>
      <c r="V6" s="11">
        <f>(U6-S6)*E6*F6</f>
        <v>5240</v>
      </c>
      <c r="W6" s="2">
        <v>15610</v>
      </c>
      <c r="X6" s="2">
        <f>(W6-U6)*E6*F6</f>
        <v>5520</v>
      </c>
      <c r="Y6" s="2">
        <v>15788</v>
      </c>
      <c r="Z6" s="2">
        <f>(Y6-W6)*E6*F6</f>
        <v>7120</v>
      </c>
      <c r="AA6" s="2">
        <v>15947</v>
      </c>
      <c r="AB6" s="11">
        <f>(AA6-Y6)*E6*F6</f>
        <v>6360</v>
      </c>
      <c r="AC6" s="2">
        <v>16132</v>
      </c>
      <c r="AD6" s="2">
        <f>(AC6-AA6)*E6*F6</f>
        <v>7400</v>
      </c>
      <c r="AE6" s="2">
        <v>16253</v>
      </c>
      <c r="AF6" s="2">
        <f>(AE6-AC6)*E6*F6</f>
        <v>4840</v>
      </c>
    </row>
    <row r="7" spans="1:32" ht="15">
      <c r="A7" s="32"/>
      <c r="B7" s="31"/>
      <c r="C7" s="18"/>
      <c r="D7" s="18"/>
      <c r="E7" s="18"/>
      <c r="F7" s="18"/>
      <c r="G7" s="2" t="s">
        <v>19</v>
      </c>
      <c r="H7" s="2">
        <v>12048</v>
      </c>
      <c r="I7" s="2">
        <v>12252</v>
      </c>
      <c r="J7" s="2">
        <f>(I7-H7)*E6*F6</f>
        <v>8160</v>
      </c>
      <c r="K7" s="2">
        <v>12424</v>
      </c>
      <c r="L7" s="2">
        <f>(K7-I7)*E6*F6</f>
        <v>6880</v>
      </c>
      <c r="M7" s="2">
        <v>12579</v>
      </c>
      <c r="N7" s="2">
        <f>(M7-K7)*E6*F6</f>
        <v>6200</v>
      </c>
      <c r="O7" s="2">
        <v>12667</v>
      </c>
      <c r="P7" s="2">
        <f>(O7-M7)*E6*F6</f>
        <v>3520</v>
      </c>
      <c r="Q7" s="2">
        <v>12785</v>
      </c>
      <c r="R7" s="2">
        <f>(Q7-O7)*E6*F6</f>
        <v>4720</v>
      </c>
      <c r="S7" s="2">
        <v>12899</v>
      </c>
      <c r="T7" s="2">
        <f>(S7-Q7)*E6*F6</f>
        <v>4560</v>
      </c>
      <c r="U7" s="2">
        <v>13022</v>
      </c>
      <c r="V7" s="11">
        <f>(U7-S7)*E6*F6</f>
        <v>4920</v>
      </c>
      <c r="W7" s="2">
        <v>13128</v>
      </c>
      <c r="X7" s="2">
        <f>(W7-U7)*E6*F6</f>
        <v>4240</v>
      </c>
      <c r="Y7" s="2">
        <v>13279</v>
      </c>
      <c r="Z7" s="2">
        <f>(Y7-W7)*E6*F6</f>
        <v>6040</v>
      </c>
      <c r="AA7" s="2">
        <v>13432</v>
      </c>
      <c r="AB7" s="11">
        <f>(AA7-Y7)*E6*F6</f>
        <v>6120</v>
      </c>
      <c r="AC7" s="2">
        <v>13570</v>
      </c>
      <c r="AD7" s="2">
        <f>(AC7-AA7)*E6*F6</f>
        <v>5520</v>
      </c>
      <c r="AE7" s="2">
        <v>13684</v>
      </c>
      <c r="AF7" s="2">
        <f>(AE7-AC7)*E6*F6</f>
        <v>4560</v>
      </c>
    </row>
    <row r="8" spans="1:32" ht="15">
      <c r="A8" s="32"/>
      <c r="B8" s="30">
        <v>3</v>
      </c>
      <c r="C8" s="18">
        <v>612399</v>
      </c>
      <c r="D8" s="18" t="s">
        <v>21</v>
      </c>
      <c r="E8" s="18">
        <v>1</v>
      </c>
      <c r="F8" s="17">
        <v>1.05</v>
      </c>
      <c r="G8" s="2" t="s">
        <v>18</v>
      </c>
      <c r="H8" s="2">
        <v>135072</v>
      </c>
      <c r="I8" s="2">
        <v>136809</v>
      </c>
      <c r="J8" s="11">
        <f>(I8-H8)*E8*F8</f>
        <v>1823.8500000000001</v>
      </c>
      <c r="K8" s="2">
        <v>138337</v>
      </c>
      <c r="L8" s="11">
        <f>(K8-I8)*E8*F8</f>
        <v>1604.4</v>
      </c>
      <c r="M8" s="2">
        <v>139777</v>
      </c>
      <c r="N8" s="11">
        <f>(M8-K8)*E8*F8</f>
        <v>1512</v>
      </c>
      <c r="O8" s="2">
        <v>140535</v>
      </c>
      <c r="P8" s="11">
        <f>(O8-M8)*E8*F8</f>
        <v>795.9</v>
      </c>
      <c r="Q8" s="2">
        <v>141627</v>
      </c>
      <c r="R8" s="11">
        <f>(Q8-O8)*E8*F8+0.4</f>
        <v>1147.0000000000002</v>
      </c>
      <c r="S8" s="2">
        <v>142695</v>
      </c>
      <c r="T8" s="11">
        <f>(S8-Q8)*E8*F8-0.4</f>
        <v>1121</v>
      </c>
      <c r="U8" s="2">
        <v>143610</v>
      </c>
      <c r="V8" s="11">
        <f>(U8-S8)*E8*F8+0.25</f>
        <v>961</v>
      </c>
      <c r="W8" s="2">
        <v>144635</v>
      </c>
      <c r="X8" s="11">
        <f>(W8-U8)*E8*F8-0.25</f>
        <v>1076</v>
      </c>
      <c r="Y8" s="2">
        <v>145595</v>
      </c>
      <c r="Z8" s="2">
        <f>(Y8-W8)*E8*F8</f>
        <v>1008</v>
      </c>
      <c r="AA8" s="2">
        <v>146709</v>
      </c>
      <c r="AB8" s="11">
        <f>(AA8-Y8)*E8*F8+0.3</f>
        <v>1170</v>
      </c>
      <c r="AC8" s="2">
        <v>147933</v>
      </c>
      <c r="AD8" s="11">
        <f>(AC8-AA8)*E8*F8-0.2</f>
        <v>1285</v>
      </c>
      <c r="AE8" s="2">
        <v>148782</v>
      </c>
      <c r="AF8" s="34">
        <f>(AE8-AC8)*E8*F8-0.45</f>
        <v>891</v>
      </c>
    </row>
    <row r="9" spans="1:32" ht="15">
      <c r="A9" s="32"/>
      <c r="B9" s="31"/>
      <c r="C9" s="19"/>
      <c r="D9" s="19"/>
      <c r="E9" s="18"/>
      <c r="F9" s="18"/>
      <c r="G9" s="2" t="s">
        <v>19</v>
      </c>
      <c r="H9" s="2">
        <v>122310</v>
      </c>
      <c r="I9" s="2">
        <v>124348</v>
      </c>
      <c r="J9" s="11">
        <f>(I9-H9)*E8*F8</f>
        <v>2139.9</v>
      </c>
      <c r="K9" s="2">
        <v>126012</v>
      </c>
      <c r="L9" s="11">
        <f>(K9-I9)*E8*F8</f>
        <v>1747.2</v>
      </c>
      <c r="M9" s="2">
        <v>127601</v>
      </c>
      <c r="N9" s="11">
        <f>(M9-K9)*E8*F8</f>
        <v>1668.45</v>
      </c>
      <c r="O9" s="2">
        <v>128424</v>
      </c>
      <c r="P9" s="11">
        <f>(O9-M9)*E8*F8</f>
        <v>864.1500000000001</v>
      </c>
      <c r="Q9" s="2">
        <v>129489</v>
      </c>
      <c r="R9" s="2">
        <f>(Q9-O9)*E8*F8-0.25</f>
        <v>1118</v>
      </c>
      <c r="S9" s="2">
        <v>130509</v>
      </c>
      <c r="T9" s="2">
        <f>(S9-Q9)*E8*F8</f>
        <v>1071</v>
      </c>
      <c r="U9" s="2">
        <v>131541</v>
      </c>
      <c r="V9" s="11">
        <f>(U9-S9)*E8*F8+0.4</f>
        <v>1084.0000000000002</v>
      </c>
      <c r="W9" s="2">
        <v>132495</v>
      </c>
      <c r="X9" s="11">
        <f>(W9-U9)*E8*F8+0.3</f>
        <v>1002</v>
      </c>
      <c r="Y9" s="2">
        <v>133563</v>
      </c>
      <c r="Z9" s="11">
        <f>(Y9-W9)*E8*F8-0.4</f>
        <v>1121</v>
      </c>
      <c r="AA9" s="2">
        <v>134728</v>
      </c>
      <c r="AB9" s="11">
        <f>(AA9-Y9)*E8*F8-0.25</f>
        <v>1223</v>
      </c>
      <c r="AC9" s="2">
        <v>135906</v>
      </c>
      <c r="AD9" s="2">
        <f>(AC9-AA9)*E8*F8+0.1</f>
        <v>1237</v>
      </c>
      <c r="AE9" s="2">
        <v>136874</v>
      </c>
      <c r="AF9" s="35">
        <f>(AE9-AC9)*E8*F8-0.4</f>
        <v>1016.0000000000001</v>
      </c>
    </row>
    <row r="10" spans="1:32" ht="15" customHeight="1">
      <c r="A10" s="33"/>
      <c r="B10" s="30">
        <v>4</v>
      </c>
      <c r="C10" s="19">
        <v>669511</v>
      </c>
      <c r="D10" s="28" t="s">
        <v>20</v>
      </c>
      <c r="E10" s="21">
        <v>20</v>
      </c>
      <c r="F10" s="17">
        <v>1.05</v>
      </c>
      <c r="G10" s="2" t="s">
        <v>18</v>
      </c>
      <c r="H10" s="2">
        <v>7954</v>
      </c>
      <c r="I10" s="2">
        <v>8066</v>
      </c>
      <c r="J10" s="2">
        <f>(I10-H10)*E10*F10</f>
        <v>2352</v>
      </c>
      <c r="K10" s="2">
        <v>8163</v>
      </c>
      <c r="L10" s="2">
        <f>(K10-I10)*E10*F10</f>
        <v>2037</v>
      </c>
      <c r="M10" s="2">
        <v>8255</v>
      </c>
      <c r="N10" s="2">
        <f>(M10-K10)*E10*F10</f>
        <v>1932</v>
      </c>
      <c r="O10" s="2">
        <v>8303</v>
      </c>
      <c r="P10" s="2">
        <f>(O10-M10)*E10*F10</f>
        <v>1008</v>
      </c>
      <c r="Q10" s="2">
        <v>8377</v>
      </c>
      <c r="R10" s="2">
        <f>(Q10-O10)*E10*F10</f>
        <v>1554</v>
      </c>
      <c r="S10" s="2">
        <v>8441</v>
      </c>
      <c r="T10" s="2">
        <f>(S10-Q10)*E10*F10</f>
        <v>1344</v>
      </c>
      <c r="U10" s="2">
        <v>8503</v>
      </c>
      <c r="V10" s="11">
        <f>(U10-S10)*E10*F10</f>
        <v>1302</v>
      </c>
      <c r="W10" s="2">
        <v>8567</v>
      </c>
      <c r="X10" s="2">
        <f>(W10-U10)*E10*F10</f>
        <v>1344</v>
      </c>
      <c r="Y10" s="2">
        <v>8630</v>
      </c>
      <c r="Z10" s="2">
        <f>(Y10-W10)*E10*F10</f>
        <v>1323</v>
      </c>
      <c r="AA10" s="2">
        <v>8697</v>
      </c>
      <c r="AB10" s="11">
        <f>(AA10-Y10)*E10*F10</f>
        <v>1407</v>
      </c>
      <c r="AC10" s="2">
        <v>8777</v>
      </c>
      <c r="AD10" s="2">
        <f>(AC10-AA10)*E10*F10</f>
        <v>1680</v>
      </c>
      <c r="AE10" s="2">
        <v>8833</v>
      </c>
      <c r="AF10" s="2">
        <f>(AE10-AC10)*E10*F10</f>
        <v>1176</v>
      </c>
    </row>
    <row r="11" spans="1:32" ht="15">
      <c r="A11" s="33"/>
      <c r="B11" s="31"/>
      <c r="C11" s="20"/>
      <c r="D11" s="29"/>
      <c r="E11" s="21"/>
      <c r="F11" s="18"/>
      <c r="G11" s="2" t="s">
        <v>19</v>
      </c>
      <c r="H11" s="2">
        <v>7805</v>
      </c>
      <c r="I11" s="2">
        <v>7920</v>
      </c>
      <c r="J11" s="2">
        <f>(I11-H11)*E10*F10</f>
        <v>2415</v>
      </c>
      <c r="K11" s="2">
        <v>8006</v>
      </c>
      <c r="L11" s="2">
        <f>(K11-I11)*E10*F10</f>
        <v>1806</v>
      </c>
      <c r="M11" s="2">
        <v>8098</v>
      </c>
      <c r="N11" s="2">
        <f>(M11-K11)*E10*F10</f>
        <v>1932</v>
      </c>
      <c r="O11" s="2">
        <v>8143</v>
      </c>
      <c r="P11" s="2">
        <f>(O11-M11)*E10*F10</f>
        <v>945</v>
      </c>
      <c r="Q11" s="2">
        <v>8210</v>
      </c>
      <c r="R11" s="2">
        <f>(Q11-O11)*E10*F10</f>
        <v>1407</v>
      </c>
      <c r="S11" s="2">
        <v>8267</v>
      </c>
      <c r="T11" s="2">
        <f>(S11-Q11)*E10*F10</f>
        <v>1197</v>
      </c>
      <c r="U11" s="2">
        <v>8332</v>
      </c>
      <c r="V11" s="11">
        <f>(U11-S11)*E10*F10</f>
        <v>1365</v>
      </c>
      <c r="W11" s="2">
        <v>8394</v>
      </c>
      <c r="X11" s="2">
        <f>(W11-U11)*E10*F10</f>
        <v>1302</v>
      </c>
      <c r="Y11" s="2">
        <v>8457</v>
      </c>
      <c r="Z11" s="2">
        <f>(Y11-W11)*E10*F10</f>
        <v>1323</v>
      </c>
      <c r="AA11" s="2">
        <v>8535</v>
      </c>
      <c r="AB11" s="11">
        <f>(AA11-Y11)*E10*F10</f>
        <v>1638</v>
      </c>
      <c r="AC11" s="2">
        <v>8601</v>
      </c>
      <c r="AD11" s="2">
        <f>(AC11-AA11)*E10*F10</f>
        <v>1386</v>
      </c>
      <c r="AE11" s="2">
        <v>8655</v>
      </c>
      <c r="AF11" s="2">
        <f>(AE11-AC11)*E10*F10</f>
        <v>1134</v>
      </c>
    </row>
    <row r="12" spans="1:32" ht="15">
      <c r="A12" s="32"/>
      <c r="B12" s="13"/>
      <c r="C12" s="22" t="s">
        <v>22</v>
      </c>
      <c r="D12" s="23"/>
      <c r="E12" s="24"/>
      <c r="F12" s="9"/>
      <c r="G12" s="6" t="s">
        <v>18</v>
      </c>
      <c r="H12" s="12">
        <f aca="true" t="shared" si="0" ref="H12:K13">H4+H6+H8+H10</f>
        <v>170766</v>
      </c>
      <c r="I12" s="12">
        <f t="shared" si="0"/>
        <v>173034</v>
      </c>
      <c r="J12" s="12">
        <f t="shared" si="0"/>
        <v>20935.85</v>
      </c>
      <c r="K12" s="12">
        <f t="shared" si="0"/>
        <v>175061</v>
      </c>
      <c r="L12" s="12">
        <f aca="true" t="shared" si="1" ref="L12:AF12">L4+L6+L8+L10</f>
        <v>19721.4</v>
      </c>
      <c r="M12" s="7"/>
      <c r="N12" s="12">
        <f t="shared" si="1"/>
        <v>17724</v>
      </c>
      <c r="O12" s="7"/>
      <c r="P12" s="12">
        <f t="shared" si="1"/>
        <v>9363.9</v>
      </c>
      <c r="Q12" s="7"/>
      <c r="R12" s="7">
        <f t="shared" si="1"/>
        <v>14261</v>
      </c>
      <c r="S12" s="7"/>
      <c r="T12" s="7">
        <f t="shared" si="1"/>
        <v>12825</v>
      </c>
      <c r="U12" s="7"/>
      <c r="V12" s="12">
        <f t="shared" si="1"/>
        <v>12183</v>
      </c>
      <c r="W12" s="7"/>
      <c r="X12" s="12">
        <f t="shared" si="1"/>
        <v>13180</v>
      </c>
      <c r="Y12" s="7"/>
      <c r="Z12" s="7">
        <f t="shared" si="1"/>
        <v>15611</v>
      </c>
      <c r="AA12" s="7"/>
      <c r="AB12" s="12">
        <f t="shared" si="1"/>
        <v>14817</v>
      </c>
      <c r="AC12" s="7"/>
      <c r="AD12" s="7">
        <f t="shared" si="1"/>
        <v>17365</v>
      </c>
      <c r="AE12" s="7"/>
      <c r="AF12" s="12">
        <f t="shared" si="1"/>
        <v>11627</v>
      </c>
    </row>
    <row r="13" spans="1:32" ht="15">
      <c r="A13" s="32"/>
      <c r="B13" s="14"/>
      <c r="C13" s="25"/>
      <c r="D13" s="26"/>
      <c r="E13" s="27"/>
      <c r="F13" s="10"/>
      <c r="G13" s="6" t="s">
        <v>19</v>
      </c>
      <c r="H13" s="12">
        <f t="shared" si="0"/>
        <v>153640</v>
      </c>
      <c r="I13" s="12">
        <f t="shared" si="0"/>
        <v>156170</v>
      </c>
      <c r="J13" s="12">
        <f t="shared" si="0"/>
        <v>19634.9</v>
      </c>
      <c r="K13" s="12">
        <f t="shared" si="0"/>
        <v>158244</v>
      </c>
      <c r="L13" s="12">
        <f aca="true" t="shared" si="2" ref="L13:AF13">L5+L7+L9+L11</f>
        <v>16513.2</v>
      </c>
      <c r="M13" s="7"/>
      <c r="N13" s="12">
        <f t="shared" si="2"/>
        <v>15560.45</v>
      </c>
      <c r="O13" s="7"/>
      <c r="P13" s="12">
        <f t="shared" si="2"/>
        <v>8649.15</v>
      </c>
      <c r="Q13" s="7"/>
      <c r="R13" s="7">
        <f>R5+R7+R9+R11</f>
        <v>11645</v>
      </c>
      <c r="S13" s="7"/>
      <c r="T13" s="7">
        <f t="shared" si="2"/>
        <v>11188</v>
      </c>
      <c r="U13" s="7"/>
      <c r="V13" s="12">
        <f t="shared" si="2"/>
        <v>12089</v>
      </c>
      <c r="W13" s="7"/>
      <c r="X13" s="12">
        <f t="shared" si="2"/>
        <v>10984</v>
      </c>
      <c r="Y13" s="7"/>
      <c r="Z13" s="7">
        <f t="shared" si="2"/>
        <v>13724</v>
      </c>
      <c r="AA13" s="7"/>
      <c r="AB13" s="12">
        <f t="shared" si="2"/>
        <v>14861</v>
      </c>
      <c r="AC13" s="7"/>
      <c r="AD13" s="7">
        <f t="shared" si="2"/>
        <v>13743</v>
      </c>
      <c r="AE13" s="7"/>
      <c r="AF13" s="12">
        <f t="shared" si="2"/>
        <v>11310</v>
      </c>
    </row>
    <row r="14" spans="1:2" ht="0.75" customHeight="1">
      <c r="A14" s="32"/>
      <c r="B14" s="15"/>
    </row>
    <row r="15" spans="1:2" ht="15" hidden="1">
      <c r="A15" s="32"/>
      <c r="B15" s="15"/>
    </row>
    <row r="16" spans="1:2" ht="15" hidden="1">
      <c r="A16" s="32"/>
      <c r="B16" s="15"/>
    </row>
    <row r="17" spans="1:2" ht="15" hidden="1">
      <c r="A17" s="32"/>
      <c r="B17" s="15"/>
    </row>
  </sheetData>
  <sheetProtection/>
  <mergeCells count="22">
    <mergeCell ref="B8:B9"/>
    <mergeCell ref="B10:B11"/>
    <mergeCell ref="A4:A17"/>
    <mergeCell ref="C4:C5"/>
    <mergeCell ref="B4:B5"/>
    <mergeCell ref="B6:B7"/>
    <mergeCell ref="D4:D5"/>
    <mergeCell ref="C8:C9"/>
    <mergeCell ref="D8:D9"/>
    <mergeCell ref="C12:E13"/>
    <mergeCell ref="D10:D11"/>
    <mergeCell ref="E8:E9"/>
    <mergeCell ref="F4:F5"/>
    <mergeCell ref="F6:F7"/>
    <mergeCell ref="F8:F9"/>
    <mergeCell ref="C10:C11"/>
    <mergeCell ref="F10:F11"/>
    <mergeCell ref="E4:E5"/>
    <mergeCell ref="E10:E11"/>
    <mergeCell ref="C6:C7"/>
    <mergeCell ref="D6:D7"/>
    <mergeCell ref="E6:E7"/>
  </mergeCells>
  <printOptions/>
  <pageMargins left="0.31496062992125984" right="0" top="0.7480314960629921" bottom="0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2016-01-19T07:39:19Z</cp:lastPrinted>
  <dcterms:created xsi:type="dcterms:W3CDTF">2012-08-09T05:07:34Z</dcterms:created>
  <dcterms:modified xsi:type="dcterms:W3CDTF">2016-01-19T07:39:48Z</dcterms:modified>
  <cp:category/>
  <cp:version/>
  <cp:contentType/>
  <cp:contentStatus/>
</cp:coreProperties>
</file>